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615" yWindow="-90" windowWidth="19410" windowHeight="7260"/>
  </bookViews>
  <sheets>
    <sheet name="01.10.2019" sheetId="1" r:id="rId1"/>
  </sheets>
  <definedNames>
    <definedName name="_xlnm._FilterDatabase" localSheetId="0" hidden="1">'01.10.2019'!$B$1:$B$737</definedName>
    <definedName name="Z_03A70D9A_4868_40B9_AC6E_18576A698346_.wvu.FilterData" localSheetId="0" hidden="1">'01.10.2019'!$B$1:$B$704</definedName>
    <definedName name="Z_067E9488_154B_4833_9FE7_83F06C02CFF0_.wvu.FilterData" localSheetId="0" hidden="1">'01.10.2019'!$B$1:$B$737</definedName>
    <definedName name="Z_06B26DDB_CC40_4582_9FED_7515C9ED94A1_.wvu.FilterData" localSheetId="0" hidden="1">'01.10.2019'!$B$1:$B$737</definedName>
    <definedName name="Z_0A79DAF8_F5B0_4F72_9A49_22B44602187E_.wvu.FilterData" localSheetId="0" hidden="1">'01.10.2019'!$B$1:$B$737</definedName>
    <definedName name="Z_1089140B_E957_4B3E_BF2D_58E6B5F9500A_.wvu.FilterData" localSheetId="0" hidden="1">'01.10.2019'!$B$1:$B$704</definedName>
    <definedName name="Z_1089140B_E957_4B3E_BF2D_58E6B5F9500A_.wvu.PrintTitles" localSheetId="0" hidden="1">'01.10.2019'!$5:$5</definedName>
    <definedName name="Z_1CDF49FD_9C02_439E_95C5_F3B97C73E7F1_.wvu.FilterData" localSheetId="0" hidden="1">'01.10.2019'!$B$1:$B$704</definedName>
    <definedName name="Z_1F8E88C4_FC8E_44AC_83A6_D63FD502009A_.wvu.FilterData" localSheetId="0" hidden="1">'01.10.2019'!$B$1:$B$704</definedName>
    <definedName name="Z_245C80F8_456A_4769_BC79_4B20EC553C0C_.wvu.FilterData" localSheetId="0" hidden="1">'01.10.2019'!$B$1:$B$737</definedName>
    <definedName name="Z_2E7039EA_07A4_4251_8243_4172EB5D1B54_.wvu.PrintTitles" localSheetId="0" hidden="1">'01.10.2019'!$5:$5</definedName>
    <definedName name="Z_34749E59_8F8D_42FC_B3DF_63E9128F1B9E_.wvu.FilterData" localSheetId="0" hidden="1">'01.10.2019'!$B$1:$B$704</definedName>
    <definedName name="Z_3BE919C3_C56E_4F57_A83D_715A2402E211_.wvu.FilterData" localSheetId="0" hidden="1">'01.10.2019'!$B$1:$B$704</definedName>
    <definedName name="Z_3BE919C3_C56E_4F57_A83D_715A2402E211_.wvu.PrintTitles" localSheetId="0" hidden="1">'01.10.2019'!$5:$5</definedName>
    <definedName name="Z_47F2138E_7DE5_4612_A195_6FDE429AFF47_.wvu.FilterData" localSheetId="0" hidden="1">'01.10.2019'!$B$1:$B$704</definedName>
    <definedName name="Z_53C4429C_1F9F_40A6_A015_B2A2E399284D_.wvu.FilterData" localSheetId="0" hidden="1">'01.10.2019'!$B$1:$B$704</definedName>
    <definedName name="Z_5BB113FE_6DD0_49CC_9392_D4FE473FE839_.wvu.FilterData" localSheetId="0" hidden="1">'01.10.2019'!$B$1:$B$737</definedName>
    <definedName name="Z_5BB113FE_6DD0_49CC_9392_D4FE473FE839_.wvu.PrintTitles" localSheetId="0" hidden="1">'01.10.2019'!$5:$5</definedName>
    <definedName name="Z_5BB113FE_6DD0_49CC_9392_D4FE473FE839_.wvu.Rows" localSheetId="0" hidden="1">'01.10.2019'!$68:$70</definedName>
    <definedName name="Z_5C0F2D91_D152_4457_ACB4_9B5AE247AB38_.wvu.FilterData" localSheetId="0" hidden="1">'01.10.2019'!$B$1:$B$737</definedName>
    <definedName name="Z_61DB368B_F2FB_48F1_87E1_6B9760BA050C_.wvu.FilterData" localSheetId="0" hidden="1">'01.10.2019'!$B$1:$B$737</definedName>
    <definedName name="Z_641E2932_60E0_4E65_86CA_E6561F5453E2_.wvu.PrintTitles" localSheetId="0" hidden="1">'01.10.2019'!$5:$5</definedName>
    <definedName name="Z_65B22993_E9DB_4616_A88D_3874017FF32A_.wvu.FilterData" localSheetId="0" hidden="1">'01.10.2019'!$B$1:$B$704</definedName>
    <definedName name="Z_65B22993_E9DB_4616_A88D_3874017FF32A_.wvu.PrintTitles" localSheetId="0" hidden="1">'01.10.2019'!$5:$5</definedName>
    <definedName name="Z_6864894A_CAC0_46C0_9EDA_81D440B33CA2_.wvu.PrintTitles" localSheetId="0" hidden="1">'01.10.2019'!$5:$5</definedName>
    <definedName name="Z_71923201_4F58_45C1_B71B_40614F187DA9_.wvu.FilterData" localSheetId="0" hidden="1">'01.10.2019'!$B$1:$B$704</definedName>
    <definedName name="Z_7733117E_BB8F_4BAB_A42B_E58ACA8F9DBF_.wvu.FilterData" localSheetId="0" hidden="1">'01.10.2019'!$B$1:$B$704</definedName>
    <definedName name="Z_7BC324EE_07C8_4770_AD7C_AEB7E2A19937_.wvu.Cols" localSheetId="0" hidden="1">'01.10.2019'!$J:$K</definedName>
    <definedName name="Z_7BC324EE_07C8_4770_AD7C_AEB7E2A19937_.wvu.FilterData" localSheetId="0" hidden="1">'01.10.2019'!$B$1:$B$737</definedName>
    <definedName name="Z_7BC324EE_07C8_4770_AD7C_AEB7E2A19937_.wvu.PrintTitles" localSheetId="0" hidden="1">'01.10.2019'!$5:$5</definedName>
    <definedName name="Z_7DDBE761_1232_4562_A9D2_0BCCFA3D5AE2_.wvu.FilterData" localSheetId="0" hidden="1">'01.10.2019'!$B$1:$B$704</definedName>
    <definedName name="Z_8C3BA119_A707_42F8_BE65_CDF587C721A8_.wvu.FilterData" localSheetId="0" hidden="1">'01.10.2019'!$B$1:$B$737</definedName>
    <definedName name="Z_8C3BA119_A707_42F8_BE65_CDF587C721A8_.wvu.PrintTitles" localSheetId="0" hidden="1">'01.10.2019'!$5:$5</definedName>
    <definedName name="Z_92282AFC_3882_4E00_9BB5_8C3459CFEA27_.wvu.FilterData" localSheetId="0" hidden="1">'01.10.2019'!$B$1:$B$704</definedName>
    <definedName name="Z_99AD0C43_3BED_4DAC_9076_4E87BCA8DDF3_.wvu.FilterData" localSheetId="0" hidden="1">'01.10.2019'!$B$1:$B$704</definedName>
    <definedName name="Z_BB359E96_C16A_4C8C_A79E_3B38F723FEE0_.wvu.FilterData" localSheetId="0" hidden="1">'01.10.2019'!$B$1:$B$737</definedName>
    <definedName name="Z_BCBB5431_F2A6_4D99_B2AA_B77A49F09F38_.wvu.FilterData" localSheetId="0" hidden="1">'01.10.2019'!$B$1:$B$704</definedName>
    <definedName name="Z_C041FF63_0D8D_43C4_9D40_2C03877A864D_.wvu.FilterData" localSheetId="0" hidden="1">'01.10.2019'!$B$1:$B$737</definedName>
    <definedName name="Z_C041FF63_0D8D_43C4_9D40_2C03877A864D_.wvu.PrintTitles" localSheetId="0" hidden="1">'01.10.2019'!$5:$5</definedName>
    <definedName name="Z_C041FF63_0D8D_43C4_9D40_2C03877A864D_.wvu.Rows" localSheetId="0" hidden="1">'01.10.2019'!$68:$70</definedName>
    <definedName name="Z_C74E844E_814D_4129_B3F6_CD1F71DCA4EC_.wvu.PrintTitles" localSheetId="0" hidden="1">'01.10.2019'!$5:$5</definedName>
    <definedName name="Z_D6F74D2F_D741_4A7B_BFA4_B199D6BB5AD3_.wvu.FilterData" localSheetId="0" hidden="1">'01.10.2019'!$B$1:$B$704</definedName>
    <definedName name="Z_D9E24BC4_F59B_4277_A1E4_C6F160593F76_.wvu.FilterData" localSheetId="0" hidden="1">'01.10.2019'!$B$1:$B$737</definedName>
    <definedName name="Z_E2837D79_A0F5_45F7_AA5A_AD49331FFB78_.wvu.FilterData" localSheetId="0" hidden="1">'01.10.2019'!$B$1:$B$737</definedName>
    <definedName name="Z_EB55444F_364E_47B4_B323_0545A80FA19D_.wvu.FilterData" localSheetId="0" hidden="1">'01.10.2019'!$B$1:$B$737</definedName>
    <definedName name="Z_EB55444F_364E_47B4_B323_0545A80FA19D_.wvu.PrintTitles" localSheetId="0" hidden="1">'01.10.2019'!$5:$5</definedName>
    <definedName name="Z_EB55444F_364E_47B4_B323_0545A80FA19D_.wvu.Rows" localSheetId="0" hidden="1">'01.10.2019'!$68:$70</definedName>
    <definedName name="Z_F007715D_4B5E_423F_B097_6991D4CEC053_.wvu.FilterData" localSheetId="0" hidden="1">'01.10.2019'!$B$1:$B$737</definedName>
    <definedName name="Z_F4D5261B_942E_48AE_8AD1_806AABB06D21_.wvu.FilterData" localSheetId="0" hidden="1">'01.10.2019'!$B$1:$B$704</definedName>
    <definedName name="Z_F4D5261B_942E_48AE_8AD1_806AABB06D21_.wvu.PrintTitles" localSheetId="0" hidden="1">'01.10.2019'!$5:$5</definedName>
    <definedName name="Z_F4EC3BD3_AC43_4B11_90D8_9D9088850EE5_.wvu.FilterData" localSheetId="0" hidden="1">'01.10.2019'!$B$1:$B$737</definedName>
    <definedName name="Z_F4FF6A8E_02E5_4811_BC97_509F56906F1A_.wvu.FilterData" localSheetId="0" hidden="1">'01.10.2019'!$B$1:$B$704</definedName>
    <definedName name="Z_F5C67306_CF43_4AE3_8BC7_F2213528D85B_.wvu.FilterData" localSheetId="0" hidden="1">'01.10.2019'!$B$1:$B$737</definedName>
    <definedName name="Z_F9E23B80_6445_4854_989E_691C4E7FA631_.wvu.FilterData" localSheetId="0" hidden="1">'01.10.2019'!$B$1:$B$737</definedName>
    <definedName name="_xlnm.Print_Titles" localSheetId="0">'01.10.2019'!$5:$5</definedName>
  </definedNames>
  <calcPr calcId="125725"/>
  <customWorkbookViews>
    <customWorkbookView name="Dozenko - Личное представление" guid="{C041FF63-0D8D-43C4-9D40-2C03877A864D}" mergeInterval="0" personalView="1" maximized="1" xWindow="1" yWindow="1" windowWidth="1920" windowHeight="850" activeSheetId="1"/>
    <customWorkbookView name="Алесенко О.А. - Личное представление" guid="{7BC324EE-07C8-4770-AD7C-AEB7E2A19937}" mergeInterval="0" personalView="1" maximized="1" xWindow="1" yWindow="1" windowWidth="1920" windowHeight="850" activeSheetId="1"/>
    <customWorkbookView name="Кожанова В. В. - Личное представление" guid="{8C3BA119-A707-42F8-BE65-CDF587C721A8}" mergeInterval="0" personalView="1" xWindow="6" yWindow="37" windowWidth="1600" windowHeight="803" activeSheetId="1"/>
    <customWorkbookView name="Басалина Т. Ю. - Личное представление" guid="{EB55444F-364E-47B4-B323-0545A80FA19D}" mergeInterval="0" personalView="1" maximized="1" xWindow="1" yWindow="1" windowWidth="1920" windowHeight="708" activeSheetId="1"/>
    <customWorkbookView name="mirsanova - Личное представление" guid="{BB359E96-C16A-4C8C-A79E-3B38F723FEE0}" mergeInterval="0" personalView="1" maximized="1" xWindow="1" yWindow="1" windowWidth="1920" windowHeight="850" activeSheetId="1"/>
    <customWorkbookView name="Киселёва Е.А. - Личное представление" guid="{F007715D-4B5E-423F-B097-6991D4CEC053}" mergeInterval="0" personalView="1" maximized="1" xWindow="1" yWindow="1" windowWidth="1280" windowHeight="771" activeSheetId="1"/>
    <customWorkbookView name="lyapustina - Личное представление" guid="{65B22993-E9DB-4616-A88D-3874017FF32A}" mergeInterval="0" personalView="1" maximized="1" xWindow="1" yWindow="1" windowWidth="1920" windowHeight="850" activeSheetId="1"/>
    <customWorkbookView name="vyshkova - Личное представление" guid="{F4FF6A8E-02E5-4811-BC97-509F56906F1A}" mergeInterval="0" personalView="1" maximized="1" xWindow="1" yWindow="1" windowWidth="1799" windowHeight="786" activeSheetId="1"/>
    <customWorkbookView name="novic - Личное представление" guid="{F4D5261B-942E-48AE-8AD1-806AABB06D21}" mergeInterval="0" personalView="1" maximized="1" xWindow="1" yWindow="1" windowWidth="1920" windowHeight="850" activeSheetId="1" showComments="commIndAndComment"/>
    <customWorkbookView name="ivanov - Личное представление" guid="{C74E844E-814D-4129-B3F6-CD1F71DCA4EC}" mergeInterval="0" personalView="1" maximized="1" xWindow="1" yWindow="1" windowWidth="1280" windowHeight="790" activeSheetId="1"/>
    <customWorkbookView name="Курганская З.Л. - Личное представление" guid="{6864894A-CAC0-46C0-9EDA-81D440B33CA2}" mergeInterval="0" personalView="1" maximized="1" xWindow="1" yWindow="1" windowWidth="1440" windowHeight="666" activeSheetId="1"/>
    <customWorkbookView name="Garkusheva - Личное представление" guid="{641E2932-60E0-4E65-86CA-E6561F5453E2}" mergeInterval="0" personalView="1" maximized="1" xWindow="1" yWindow="1" windowWidth="1280" windowHeight="794" activeSheetId="1"/>
    <customWorkbookView name="fefelova - Личное представление" guid="{2E7039EA-07A4-4251-8243-4172EB5D1B54}" mergeInterval="0" personalView="1" maximized="1" xWindow="1" yWindow="1" windowWidth="1920" windowHeight="850" activeSheetId="1"/>
    <customWorkbookView name="Solodyagina - Личное представление" guid="{3BE919C3-C56E-4F57-A83D-715A2402E211}" mergeInterval="0" personalView="1" maximized="1" xWindow="1" yWindow="1" windowWidth="1280" windowHeight="794" activeSheetId="1"/>
    <customWorkbookView name="bogdashkina - Личное представление" guid="{1089140B-E957-4B3E-BF2D-58E6B5F9500A}" mergeInterval="0" personalView="1" maximized="1" xWindow="1" yWindow="1" windowWidth="1596" windowHeight="670" activeSheetId="1"/>
    <customWorkbookView name="noskova - Личное представление" guid="{0A79DAF8-F5B0-4F72-9A49-22B44602187E}" mergeInterval="0" personalView="1" maximized="1" windowWidth="1436" windowHeight="641" activeSheetId="1"/>
    <customWorkbookView name="horosozhenko - Личное представление" guid="{F5C67306-CF43-4AE3-8BC7-F2213528D85B}" mergeInterval="0" personalView="1" maximized="1" xWindow="1" yWindow="1" windowWidth="1920" windowHeight="850" activeSheetId="1"/>
    <customWorkbookView name="Ижевская - Личное представление" guid="{F9E23B80-6445-4854-989E-691C4E7FA631}" mergeInterval="0" personalView="1" maximized="1" xWindow="1" yWindow="1" windowWidth="1280" windowHeight="794" activeSheetId="1"/>
    <customWorkbookView name="Носкова Г.А. - Личное представление" guid="{245C80F8-456A-4769-BC79-4B20EC553C0C}" mergeInterval="0" personalView="1" maximized="1" windowWidth="1436" windowHeight="675" activeSheetId="1"/>
    <customWorkbookView name="Махрова - Личное представление" guid="{5BB113FE-6DD0-49CC-9392-D4FE473FE839}" mergeInterval="0" personalView="1" maximized="1" windowWidth="1596" windowHeight="675" activeSheetId="1"/>
  </customWorkbookViews>
</workbook>
</file>

<file path=xl/calcChain.xml><?xml version="1.0" encoding="utf-8"?>
<calcChain xmlns="http://schemas.openxmlformats.org/spreadsheetml/2006/main">
  <c r="E738" i="1"/>
  <c r="D738"/>
  <c r="D642"/>
  <c r="E642"/>
  <c r="E652"/>
  <c r="D652"/>
  <c r="E656"/>
  <c r="D656"/>
  <c r="E649"/>
  <c r="D649"/>
  <c r="E646"/>
  <c r="D646"/>
  <c r="E661"/>
  <c r="D661"/>
  <c r="F191"/>
  <c r="F193"/>
  <c r="E342"/>
  <c r="F500"/>
  <c r="F498"/>
  <c r="E491"/>
  <c r="F507"/>
  <c r="D491"/>
  <c r="C491"/>
  <c r="E735"/>
  <c r="F735" s="1"/>
  <c r="F737"/>
  <c r="F736"/>
  <c r="E586"/>
  <c r="D586"/>
  <c r="F626"/>
  <c r="E569"/>
  <c r="D569"/>
  <c r="F574"/>
  <c r="F573"/>
  <c r="E530"/>
  <c r="D530"/>
  <c r="E522"/>
  <c r="D522"/>
  <c r="E516"/>
  <c r="D516"/>
  <c r="E519"/>
  <c r="D519"/>
  <c r="D366"/>
  <c r="E366"/>
  <c r="F215"/>
  <c r="F706"/>
  <c r="F652" l="1"/>
  <c r="F204"/>
  <c r="E194"/>
  <c r="D194"/>
  <c r="C190"/>
  <c r="E190"/>
  <c r="D190"/>
  <c r="E78"/>
  <c r="F18" l="1"/>
  <c r="E14"/>
  <c r="F14" s="1"/>
  <c r="D14"/>
  <c r="E16"/>
  <c r="C16"/>
  <c r="F17"/>
  <c r="F671"/>
  <c r="F670"/>
  <c r="F669"/>
  <c r="F668"/>
  <c r="F667"/>
  <c r="D658"/>
  <c r="E658"/>
  <c r="F666"/>
  <c r="F707" l="1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E705"/>
  <c r="D705"/>
  <c r="F705" l="1"/>
  <c r="F733"/>
  <c r="F734"/>
  <c r="F663"/>
  <c r="F662"/>
  <c r="F658"/>
  <c r="F656"/>
  <c r="F655"/>
  <c r="F654"/>
  <c r="F653"/>
  <c r="F651"/>
  <c r="F650"/>
  <c r="F648"/>
  <c r="F644"/>
  <c r="F643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43"/>
  <c r="F490"/>
  <c r="F488"/>
  <c r="F487"/>
  <c r="D448"/>
  <c r="F638" l="1"/>
  <c r="F637"/>
  <c r="F636"/>
  <c r="F635"/>
  <c r="F634"/>
  <c r="F633"/>
  <c r="F632"/>
  <c r="F631"/>
  <c r="F630"/>
  <c r="F629"/>
  <c r="F628"/>
  <c r="F627"/>
  <c r="F625"/>
  <c r="F624"/>
  <c r="F623"/>
  <c r="F622"/>
  <c r="F621"/>
  <c r="F620"/>
  <c r="F619"/>
  <c r="F618"/>
  <c r="F617"/>
  <c r="F616"/>
  <c r="F639"/>
  <c r="F640"/>
  <c r="F615"/>
  <c r="F614"/>
  <c r="F613"/>
  <c r="F595"/>
  <c r="F612"/>
  <c r="F611"/>
  <c r="F594"/>
  <c r="F610"/>
  <c r="F609"/>
  <c r="F608"/>
  <c r="F607"/>
  <c r="F606"/>
  <c r="F588"/>
  <c r="F605"/>
  <c r="F604"/>
  <c r="F603"/>
  <c r="F572"/>
  <c r="C569"/>
  <c r="E657"/>
  <c r="D657"/>
  <c r="E647"/>
  <c r="D647"/>
  <c r="E645"/>
  <c r="D645"/>
  <c r="F15"/>
  <c r="D21"/>
  <c r="D16" s="1"/>
  <c r="F645" l="1"/>
  <c r="F647"/>
  <c r="F657"/>
  <c r="F642"/>
  <c r="F646"/>
  <c r="F649"/>
  <c r="F569"/>
  <c r="E12"/>
  <c r="D12"/>
  <c r="C12"/>
  <c r="F13"/>
  <c r="F12" s="1"/>
  <c r="F82"/>
  <c r="F81"/>
  <c r="F87"/>
  <c r="F85"/>
  <c r="F80"/>
  <c r="F79"/>
  <c r="F83"/>
  <c r="F86"/>
  <c r="F84"/>
  <c r="E672" l="1"/>
  <c r="D672"/>
  <c r="F674"/>
  <c r="F673"/>
  <c r="F661"/>
  <c r="D78"/>
  <c r="C78"/>
  <c r="C37"/>
  <c r="F672" l="1"/>
  <c r="F517" l="1"/>
  <c r="F518"/>
  <c r="F520"/>
  <c r="F521"/>
  <c r="F529"/>
  <c r="F528"/>
  <c r="F527"/>
  <c r="F526"/>
  <c r="F525"/>
  <c r="F524"/>
  <c r="F523"/>
  <c r="F535"/>
  <c r="F534"/>
  <c r="F533"/>
  <c r="F532"/>
  <c r="F531"/>
  <c r="E536"/>
  <c r="F537"/>
  <c r="F542"/>
  <c r="F541"/>
  <c r="F540"/>
  <c r="F539"/>
  <c r="F538"/>
  <c r="F546"/>
  <c r="F545"/>
  <c r="F544"/>
  <c r="E543"/>
  <c r="E576"/>
  <c r="F585"/>
  <c r="F584"/>
  <c r="F583"/>
  <c r="F582"/>
  <c r="F581"/>
  <c r="F580"/>
  <c r="F579"/>
  <c r="F578"/>
  <c r="F577"/>
  <c r="F571"/>
  <c r="F602"/>
  <c r="F601"/>
  <c r="F600"/>
  <c r="F599"/>
  <c r="F598"/>
  <c r="F597"/>
  <c r="F596"/>
  <c r="F593"/>
  <c r="F592"/>
  <c r="F591"/>
  <c r="F590"/>
  <c r="F589"/>
  <c r="F587"/>
  <c r="E664"/>
  <c r="E641" s="1"/>
  <c r="D664"/>
  <c r="F21"/>
  <c r="F256"/>
  <c r="F255"/>
  <c r="F254"/>
  <c r="F253"/>
  <c r="F252"/>
  <c r="F251"/>
  <c r="F250"/>
  <c r="F249"/>
  <c r="F248"/>
  <c r="F247"/>
  <c r="F246"/>
  <c r="F245"/>
  <c r="F244"/>
  <c r="F243"/>
  <c r="E67"/>
  <c r="D74"/>
  <c r="F74" s="1"/>
  <c r="F73"/>
  <c r="F72"/>
  <c r="F71"/>
  <c r="D75"/>
  <c r="F75" s="1"/>
  <c r="D76"/>
  <c r="E64"/>
  <c r="E45"/>
  <c r="D641" l="1"/>
  <c r="E41"/>
  <c r="D67"/>
  <c r="C180"/>
  <c r="C161"/>
  <c r="C101"/>
  <c r="C92"/>
  <c r="C194"/>
  <c r="F200"/>
  <c r="F199"/>
  <c r="F198"/>
  <c r="F197"/>
  <c r="F196"/>
  <c r="F195"/>
  <c r="F207"/>
  <c r="F213"/>
  <c r="F212"/>
  <c r="F211"/>
  <c r="F210"/>
  <c r="F209"/>
  <c r="F208"/>
  <c r="F206"/>
  <c r="F205"/>
  <c r="F203"/>
  <c r="F202"/>
  <c r="F201"/>
  <c r="F192"/>
  <c r="F190" s="1"/>
  <c r="F189"/>
  <c r="F194" l="1"/>
  <c r="C675"/>
  <c r="F492"/>
  <c r="F493"/>
  <c r="F494"/>
  <c r="F495"/>
  <c r="F496"/>
  <c r="F499"/>
  <c r="F501"/>
  <c r="F502"/>
  <c r="F503"/>
  <c r="F504"/>
  <c r="F506"/>
  <c r="F508"/>
  <c r="F509"/>
  <c r="F510"/>
  <c r="F512"/>
  <c r="F513"/>
  <c r="F514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E448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349"/>
  <c r="F350"/>
  <c r="F351"/>
  <c r="F352"/>
  <c r="F353"/>
  <c r="F354"/>
  <c r="F355"/>
  <c r="F356"/>
  <c r="F357"/>
  <c r="F358"/>
  <c r="F359"/>
  <c r="F360"/>
  <c r="E348"/>
  <c r="D348"/>
  <c r="F347"/>
  <c r="F346"/>
  <c r="F345"/>
  <c r="F344"/>
  <c r="F342"/>
  <c r="E257"/>
  <c r="D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D214"/>
  <c r="E214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491" l="1"/>
  <c r="F448"/>
  <c r="F214"/>
  <c r="F348"/>
  <c r="F257"/>
  <c r="F7" l="1"/>
  <c r="F8"/>
  <c r="F9"/>
  <c r="F10"/>
  <c r="F11"/>
  <c r="F19"/>
  <c r="F20"/>
  <c r="F22"/>
  <c r="F24"/>
  <c r="F25"/>
  <c r="F27"/>
  <c r="F28"/>
  <c r="F29"/>
  <c r="F31"/>
  <c r="F33"/>
  <c r="F34"/>
  <c r="F35"/>
  <c r="F36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77"/>
  <c r="F93"/>
  <c r="F94"/>
  <c r="F95"/>
  <c r="F96"/>
  <c r="F97"/>
  <c r="F98"/>
  <c r="F99"/>
  <c r="F100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1"/>
  <c r="F182"/>
  <c r="F183"/>
  <c r="F184"/>
  <c r="F185"/>
  <c r="F186"/>
  <c r="F187"/>
  <c r="F188"/>
  <c r="F362"/>
  <c r="F363"/>
  <c r="F364"/>
  <c r="F365"/>
  <c r="F366"/>
  <c r="F516"/>
  <c r="F519"/>
  <c r="F522"/>
  <c r="F530"/>
  <c r="F536"/>
  <c r="F543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6"/>
  <c r="F567"/>
  <c r="F568"/>
  <c r="F570"/>
  <c r="F575"/>
  <c r="F576"/>
  <c r="F586"/>
  <c r="F659"/>
  <c r="F660"/>
  <c r="F664"/>
  <c r="F665"/>
  <c r="D677"/>
  <c r="D678"/>
  <c r="D679"/>
  <c r="D680"/>
  <c r="D681"/>
  <c r="D682"/>
  <c r="D683"/>
  <c r="D684"/>
  <c r="D685"/>
  <c r="D686"/>
  <c r="D687"/>
  <c r="D688"/>
  <c r="D689"/>
  <c r="D690"/>
  <c r="D691"/>
  <c r="D692"/>
  <c r="D693"/>
  <c r="D694"/>
  <c r="D695"/>
  <c r="D696"/>
  <c r="D697"/>
  <c r="D698"/>
  <c r="D699"/>
  <c r="D700"/>
  <c r="D701"/>
  <c r="D702"/>
  <c r="D703"/>
  <c r="D704"/>
  <c r="D676"/>
  <c r="E161"/>
  <c r="E361"/>
  <c r="D361"/>
  <c r="E699" l="1"/>
  <c r="F699" s="1"/>
  <c r="E691"/>
  <c r="F691" s="1"/>
  <c r="E683"/>
  <c r="F683" s="1"/>
  <c r="E700"/>
  <c r="F700" s="1"/>
  <c r="E692"/>
  <c r="F692" s="1"/>
  <c r="E684"/>
  <c r="F684" s="1"/>
  <c r="E676"/>
  <c r="F676" s="1"/>
  <c r="E701"/>
  <c r="F701" s="1"/>
  <c r="E693"/>
  <c r="F693" s="1"/>
  <c r="E689"/>
  <c r="F689" s="1"/>
  <c r="E681"/>
  <c r="F681" s="1"/>
  <c r="E677"/>
  <c r="F677" s="1"/>
  <c r="E702"/>
  <c r="F702" s="1"/>
  <c r="E698"/>
  <c r="F698" s="1"/>
  <c r="E694"/>
  <c r="F694" s="1"/>
  <c r="E690"/>
  <c r="F690" s="1"/>
  <c r="E686"/>
  <c r="F686" s="1"/>
  <c r="E682"/>
  <c r="F682" s="1"/>
  <c r="E678"/>
  <c r="F678" s="1"/>
  <c r="E703"/>
  <c r="F703" s="1"/>
  <c r="E695"/>
  <c r="F695" s="1"/>
  <c r="E687"/>
  <c r="F687" s="1"/>
  <c r="E679"/>
  <c r="F679" s="1"/>
  <c r="E704"/>
  <c r="F704" s="1"/>
  <c r="E696"/>
  <c r="F696" s="1"/>
  <c r="E688"/>
  <c r="F688" s="1"/>
  <c r="E680"/>
  <c r="F680" s="1"/>
  <c r="E697"/>
  <c r="F697" s="1"/>
  <c r="E685"/>
  <c r="F685" s="1"/>
  <c r="F361"/>
  <c r="D675"/>
  <c r="E101"/>
  <c r="D101"/>
  <c r="E131"/>
  <c r="D131"/>
  <c r="E180"/>
  <c r="E92"/>
  <c r="D92"/>
  <c r="D180"/>
  <c r="D161"/>
  <c r="F161" s="1"/>
  <c r="D565"/>
  <c r="C26"/>
  <c r="E26"/>
  <c r="D26"/>
  <c r="F67"/>
  <c r="C67"/>
  <c r="F76"/>
  <c r="C361"/>
  <c r="E23"/>
  <c r="D23"/>
  <c r="C23"/>
  <c r="C131"/>
  <c r="E6"/>
  <c r="D6"/>
  <c r="C6"/>
  <c r="E88"/>
  <c r="C88"/>
  <c r="D91"/>
  <c r="F91" s="1"/>
  <c r="D90"/>
  <c r="F90" s="1"/>
  <c r="D89"/>
  <c r="F89" s="1"/>
  <c r="E675" l="1"/>
  <c r="F26"/>
  <c r="F131"/>
  <c r="F6"/>
  <c r="F641"/>
  <c r="F92"/>
  <c r="F16"/>
  <c r="F23"/>
  <c r="F180"/>
  <c r="F101"/>
  <c r="D88"/>
  <c r="F88" s="1"/>
  <c r="F675" l="1"/>
  <c r="E565"/>
  <c r="C565"/>
  <c r="D547"/>
  <c r="E547"/>
  <c r="C547"/>
  <c r="D37"/>
  <c r="E37"/>
  <c r="D32"/>
  <c r="E32"/>
  <c r="C32"/>
  <c r="D30"/>
  <c r="E30"/>
  <c r="C30"/>
  <c r="F738" l="1"/>
  <c r="C738"/>
  <c r="F565"/>
  <c r="F37"/>
  <c r="F30"/>
  <c r="F547"/>
  <c r="F32"/>
  <c r="F78" l="1"/>
</calcChain>
</file>

<file path=xl/sharedStrings.xml><?xml version="1.0" encoding="utf-8"?>
<sst xmlns="http://schemas.openxmlformats.org/spreadsheetml/2006/main" count="787" uniqueCount="308">
  <si>
    <t>МУНИЦИПАЛЬНОЕ ОБРАЗОВАНИЕ</t>
  </si>
  <si>
    <t>ПЕРВОНАЧАЛЬНЫЙ ЗАКОН О БЮДЖЕТЕ</t>
  </si>
  <si>
    <t>УТОЧНЕННАЯ РОСПИСЬ</t>
  </si>
  <si>
    <t>Тамбовский район</t>
  </si>
  <si>
    <t>ИТОГО:</t>
  </si>
  <si>
    <t>Ромненский район</t>
  </si>
  <si>
    <t>Свободненский район</t>
  </si>
  <si>
    <t>Октябрьский район</t>
  </si>
  <si>
    <t>Ивановский район</t>
  </si>
  <si>
    <t>Серышевский район</t>
  </si>
  <si>
    <t>Селемджинский район</t>
  </si>
  <si>
    <t>Мероприятия по переселению граждан из ветхого и аварийного жилья в зане Байкало-Амурской магистрали</t>
  </si>
  <si>
    <t>Капитальные вложения в объекты муниципальной собственности</t>
  </si>
  <si>
    <t>тыс.рублей</t>
  </si>
  <si>
    <t>Благовещенский район</t>
  </si>
  <si>
    <t>Сковородинский район</t>
  </si>
  <si>
    <t>Тындинский район</t>
  </si>
  <si>
    <t>г.Благовещенск</t>
  </si>
  <si>
    <t>г.Белогорск</t>
  </si>
  <si>
    <t xml:space="preserve">г.Зея </t>
  </si>
  <si>
    <t>г.Райчихинск</t>
  </si>
  <si>
    <t xml:space="preserve">г.Свободный </t>
  </si>
  <si>
    <t>г.Тында</t>
  </si>
  <si>
    <t>г.Шимановск</t>
  </si>
  <si>
    <t>п.г.т.Прогресс</t>
  </si>
  <si>
    <t>Архаринский район</t>
  </si>
  <si>
    <t>Бурейский район</t>
  </si>
  <si>
    <t>Завитинский район</t>
  </si>
  <si>
    <t>Зейский район</t>
  </si>
  <si>
    <t>Константиновский район</t>
  </si>
  <si>
    <t>Магдагачинский район</t>
  </si>
  <si>
    <t>Мазановский район</t>
  </si>
  <si>
    <t>Михайловский район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</si>
  <si>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</si>
  <si>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Белогорский район</t>
  </si>
  <si>
    <t>пгт.Бурея</t>
  </si>
  <si>
    <t>город Сковородино</t>
  </si>
  <si>
    <t>Предоставление социальных выплат молодым семьям при рождении (усыновлении) ребенка для компенсации расходов на приобретение (строительство) жилья</t>
  </si>
  <si>
    <t>НАИМЕНОВАНИЕ СУБСИДИИ</t>
  </si>
  <si>
    <t>Шимановский район</t>
  </si>
  <si>
    <t>г.Завитинск</t>
  </si>
  <si>
    <t>г.Зея</t>
  </si>
  <si>
    <t>г.Свободный</t>
  </si>
  <si>
    <t>п.Архара</t>
  </si>
  <si>
    <t>п.г.т. Бурея</t>
  </si>
  <si>
    <t>п.г.т. Ерофей-Павлович</t>
  </si>
  <si>
    <t>п.г.т. Магдагачи</t>
  </si>
  <si>
    <t>п.г.т. Новобурейский</t>
  </si>
  <si>
    <t>п.г.т. Прогресс</t>
  </si>
  <si>
    <t>п.г.т. Серышево</t>
  </si>
  <si>
    <t>п.г.т. Сиваки</t>
  </si>
  <si>
    <t>п.г.т. Талакан</t>
  </si>
  <si>
    <t>п.г.т. Ушумун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</si>
  <si>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</si>
  <si>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Развитие аппаратно-программного комплекса "Безопасный город"</t>
  </si>
  <si>
    <t>Город Благовещенск</t>
  </si>
  <si>
    <t>Город Белогорск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</si>
  <si>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</si>
  <si>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</si>
  <si>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ЗАТО Циолковский</t>
  </si>
  <si>
    <t>Расходы, направленные на модернизацию коммунальной инфраструктуры</t>
  </si>
  <si>
    <t>Мероприятия государственной программы Российской Федерации "Доступная среда" на 2011-2020 годы</t>
  </si>
  <si>
    <t>п.г.т. Экимчан</t>
  </si>
  <si>
    <t>п.г.т. Токур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</si>
  <si>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</si>
  <si>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Поддержка отрасли культуры (подключение муниципальных общедоступных библиотек и государственных центральных библиотек субъектов Российской Федерации к информационно-телекоммуникационной сети «Интернет» и развитие библиотечного дела с учетом задачи расширения информационных технологий и оцифровки)</t>
  </si>
  <si>
    <t>Поддержка отрасли культуры (государственная поддержка муниципальных учреждений культуры, находящихся на территории сельских поселений)</t>
  </si>
  <si>
    <t>Поддержка отрасли культуры (государственная поддержка лучших работников муниципальных учреждений культуры, находящихся на территориях сельских поселений)</t>
  </si>
  <si>
    <t>Финансирование непредвиденных расходов и обязательств за счет резервного фонда Правительства Амурской области</t>
  </si>
  <si>
    <t>Ивановский сельсовет Ивановского района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</si>
  <si>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</si>
  <si>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Реализация мероприятий по обеспечению жильем молодых семей</t>
  </si>
  <si>
    <t>Обеспечение бесплатным двухразовым питанием детей с ограниченнными возможностями здоровья обучающихся в муниципальных общеобразовательных организациях</t>
  </si>
  <si>
    <t>Разработка схемы газификации муниципального образования области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</si>
  <si>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</si>
  <si>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Поддержка проектов развития территорий сельских поселений Амурской области, основанных на местных инициативах</t>
  </si>
  <si>
    <t>Разработка проектно - сметной документации по объектам муниципальной собственности</t>
  </si>
  <si>
    <t>ИТОГО</t>
  </si>
  <si>
    <t>Обеспечение устойчивого развития сельских территорий</t>
  </si>
  <si>
    <t>Обеспечение устойчивого развития сельских территорий ( в части грантовой поддержки местных инициатив граждан, проживающих в сельской местности)</t>
  </si>
  <si>
    <t>Обеспечение устойчивого развития сельских территорий (в части улучшения жилищных условий молодых семей и молодых специалистов, проживающих в сельской местности)</t>
  </si>
  <si>
    <t>Екатеринославский сельсовет Октябрьского района</t>
  </si>
  <si>
    <t>Крестовоздвиженский сельсовет Константиновского района</t>
  </si>
  <si>
    <t>2829,5</t>
  </si>
  <si>
    <t>Государственная поддержка отрасли культуры (обеспечение районных учреждений культуры специализированным автотранспортом для обслуживания населения, в том числе сельского населения)</t>
  </si>
  <si>
    <t>Государственная поддержка отрасли культуры (укрепление материально-технической базы и оснащение оборудованием детских школ искусств)</t>
  </si>
  <si>
    <t>город Райчихинск</t>
  </si>
  <si>
    <t>город Шимановск</t>
  </si>
  <si>
    <t>Грибовский сельсовет Благовещенского района</t>
  </si>
  <si>
    <t>Черемховский сельсовет Ивановского района</t>
  </si>
  <si>
    <t>Новоивановский сельсовет Свободненского района</t>
  </si>
  <si>
    <t>Новосергеевский сельсовет Серышевского района</t>
  </si>
  <si>
    <t>Неверский сельсовет Сковородинского района</t>
  </si>
  <si>
    <t>Петрушинский сельслвет Шимановского района</t>
  </si>
  <si>
    <t>Государственная поддержка спортивных организаций, осуществляющих подготовку спортивного резерва для сботных команд Российской Федерации</t>
  </si>
  <si>
    <t>Расходы на совершенствование материально-технической базы для занятий физической культурой и спортом</t>
  </si>
  <si>
    <t>г. Белогорск</t>
  </si>
  <si>
    <t>Город Свободный</t>
  </si>
  <si>
    <t>г.Сковородино</t>
  </si>
  <si>
    <t>Оснащение объектов спортивной инфраструктуры спортивно-технологическим оборудовапнием</t>
  </si>
  <si>
    <t xml:space="preserve">Город Зея
</t>
  </si>
  <si>
    <t xml:space="preserve">Город Тында
</t>
  </si>
  <si>
    <t xml:space="preserve">Зейский район
</t>
  </si>
  <si>
    <t>с.Екатеринославка</t>
  </si>
  <si>
    <t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</si>
  <si>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</si>
  <si>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пгт.Талакан</t>
  </si>
  <si>
    <t>Субсидия на выравнивание обеспеченности муниципальных образований  по реализации ими отдельных расходных обязательств бюджетам</t>
  </si>
  <si>
    <t xml:space="preserve">г.Благовещенск 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</si>
  <si>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</si>
  <si>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Мероприятия по сохранению памятников амурчанам, погибшим в годы Великой Отечественной войны и войны с Японией 1945 года</t>
  </si>
  <si>
    <t>Серешевский район</t>
  </si>
  <si>
    <t>Прогресс</t>
  </si>
  <si>
    <t xml:space="preserve">Циолковский </t>
  </si>
  <si>
    <t>ВСЕГО:</t>
  </si>
  <si>
    <t>Береговой с/с</t>
  </si>
  <si>
    <t>Виноградовский с/с</t>
  </si>
  <si>
    <t>Возжаевский с/с</t>
  </si>
  <si>
    <t>С/с Ивановский Ивановского района</t>
  </si>
  <si>
    <t>Оборудование контейнерных площадок для сбора твердых коммунальных отходов</t>
  </si>
  <si>
    <t>Строительство и реконструкция (модернизация) объектов питьевого водоснабжения</t>
  </si>
  <si>
    <t>Поддержка административного центра Амурской области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</si>
  <si>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</si>
  <si>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п.г.т. Уруша</t>
  </si>
  <si>
    <t>п.г.т. Февральск</t>
  </si>
  <si>
    <t>Амаранский с/с</t>
  </si>
  <si>
    <t>Березовский с/с</t>
  </si>
  <si>
    <t>Васильевский с/с</t>
  </si>
  <si>
    <t>Верхнеуртуйский с/с</t>
  </si>
  <si>
    <t>Волковский с/с</t>
  </si>
  <si>
    <t>Горненский с/с</t>
  </si>
  <si>
    <t>Грибский с/с</t>
  </si>
  <si>
    <t>Гудачинский с/с</t>
  </si>
  <si>
    <t>Константиновский с/с</t>
  </si>
  <si>
    <t>Крестовоздвиженский c/c</t>
  </si>
  <si>
    <t>Курганский с/с</t>
  </si>
  <si>
    <t>Малиновский с/с Бурейского района</t>
  </si>
  <si>
    <t>Нижнеполтавский с/с</t>
  </si>
  <si>
    <t>Новоивановский с/с Свободненского района</t>
  </si>
  <si>
    <t>Новокиевский с/с</t>
  </si>
  <si>
    <t>Новотроицкий с/с Благовещенского района</t>
  </si>
  <si>
    <t>Октябрьский с/с</t>
  </si>
  <si>
    <t>Поздеевский с/с</t>
  </si>
  <si>
    <t>Поярковский с/с</t>
  </si>
  <si>
    <t>Родионовский с/с</t>
  </si>
  <si>
    <t>Ромненский с/с</t>
  </si>
  <si>
    <t>Садовский с/с</t>
  </si>
  <si>
    <t>Сельсовет Ивановский Селемджинского района</t>
  </si>
  <si>
    <t>Снежногорский с/с</t>
  </si>
  <si>
    <t>Солнечный с/с</t>
  </si>
  <si>
    <t>Сосновоборский с/с</t>
  </si>
  <si>
    <t>Стойбинский сельсовет</t>
  </si>
  <si>
    <t>Тамбовский с/с</t>
  </si>
  <si>
    <t>Чалганский с/с</t>
  </si>
  <si>
    <t>Реализация программ формирования современной городской среды</t>
  </si>
  <si>
    <t>Албазинский с/с Завитинского раойона</t>
  </si>
  <si>
    <t>Алексеевский с/с</t>
  </si>
  <si>
    <t>Аргинский с/с</t>
  </si>
  <si>
    <t>Белояровский с/с Завитинского раойона</t>
  </si>
  <si>
    <t>Болдыревский с/с</t>
  </si>
  <si>
    <t>Верхнезейский с/с</t>
  </si>
  <si>
    <t>Верхнеполтавский с/с</t>
  </si>
  <si>
    <t>Воскресеновский с/с</t>
  </si>
  <si>
    <t>Гонжинский с/с</t>
  </si>
  <si>
    <t>Дактуйский с/с</t>
  </si>
  <si>
    <t>Дальневосточный с/с</t>
  </si>
  <si>
    <t>Дмитриевский с/с Ивановского района</t>
  </si>
  <si>
    <t>Долдыканский с/с</t>
  </si>
  <si>
    <t>Екатеринославский с/с</t>
  </si>
  <si>
    <t>Ерковецкий с/с</t>
  </si>
  <si>
    <t>Желтояровский с/с</t>
  </si>
  <si>
    <t>Зеньковский с/с</t>
  </si>
  <si>
    <t>Ильиновский с/с</t>
  </si>
  <si>
    <t>Иннокентьевский с/с Архаринского района</t>
  </si>
  <si>
    <t>Иннокентьевский с/с Завитинского раойона</t>
  </si>
  <si>
    <t>Козьмодемьяновский с/с</t>
  </si>
  <si>
    <t>Константиноградовский с/с</t>
  </si>
  <si>
    <t>Коршуновский с/с</t>
  </si>
  <si>
    <t>Костюковский с/с</t>
  </si>
  <si>
    <t>Краснояровский с/с</t>
  </si>
  <si>
    <t>Куприяновский с/с</t>
  </si>
  <si>
    <t>Кустанаевский с/с</t>
  </si>
  <si>
    <t>Ларбинский с/с</t>
  </si>
  <si>
    <t>Мазановский с/с</t>
  </si>
  <si>
    <t>Моготский с/с</t>
  </si>
  <si>
    <t>Молчановский с/с</t>
  </si>
  <si>
    <t>Натальинский с/с</t>
  </si>
  <si>
    <t>Неверский с/с</t>
  </si>
  <si>
    <t>Новгородский с/с</t>
  </si>
  <si>
    <t>Нововоскресеновский с/с</t>
  </si>
  <si>
    <t>Новоивановский с/с Ивановского района</t>
  </si>
  <si>
    <t>Нюкжинский с/с</t>
  </si>
  <si>
    <t>Овсянковский с/с</t>
  </si>
  <si>
    <t>Отважненский с/с</t>
  </si>
  <si>
    <t>Петрушинский с/с</t>
  </si>
  <si>
    <t>Полянский с/с</t>
  </si>
  <si>
    <t>Практичанский с/с</t>
  </si>
  <si>
    <t>Приозерный с/с</t>
  </si>
  <si>
    <t>Раздольненский с/с</t>
  </si>
  <si>
    <t>Романовский с/с</t>
  </si>
  <si>
    <t>С/с Белояровский Мазановского района</t>
  </si>
  <si>
    <t>С/с Дмитриевский Мазановского района</t>
  </si>
  <si>
    <t>С/с Лермонтовский Тамбовского района</t>
  </si>
  <si>
    <t>С/с Николаевский Ивановского района</t>
  </si>
  <si>
    <t>С/с Новоалексеевский</t>
  </si>
  <si>
    <t>С/с Новосергеевский Серышевского района</t>
  </si>
  <si>
    <t>Сапроновский с/с</t>
  </si>
  <si>
    <t>Саскалинский с/с</t>
  </si>
  <si>
    <t>Сельсовет Николаевский Тамбовского района</t>
  </si>
  <si>
    <t>Семидомский с/с</t>
  </si>
  <si>
    <t>Талданский с/с</t>
  </si>
  <si>
    <t>Томский с/с</t>
  </si>
  <si>
    <t>Троицкий с/с</t>
  </si>
  <si>
    <t>Украинский с/с</t>
  </si>
  <si>
    <t>Успеновский с/с Завитинского района</t>
  </si>
  <si>
    <t>Чагоянский с/с</t>
  </si>
  <si>
    <t>Чергалинский с/с</t>
  </si>
  <si>
    <t>Черемховский с/с</t>
  </si>
  <si>
    <t>Чигиринский с/с</t>
  </si>
  <si>
    <t>Модернизация региональных систем дошкольного образования</t>
  </si>
  <si>
    <t>Модернизация систем общего образования</t>
  </si>
  <si>
    <t>п.г.т.Бурея</t>
  </si>
  <si>
    <t>п.г.т.Талакан</t>
  </si>
  <si>
    <t>г. Благовещенск</t>
  </si>
  <si>
    <t>г. Зея</t>
  </si>
  <si>
    <t>г. Райчихинск</t>
  </si>
  <si>
    <t>г. Свободный</t>
  </si>
  <si>
    <t>г. Тында</t>
  </si>
  <si>
    <t>г. Шимановск</t>
  </si>
  <si>
    <t>Тамбовский с/с Тамбовского района</t>
  </si>
  <si>
    <t>Николаевский с/с Тамбовского района</t>
  </si>
  <si>
    <t>Джалиндинский с/с Сковородинского района</t>
  </si>
  <si>
    <t>Васильевский с/с Белогорского района</t>
  </si>
  <si>
    <t xml:space="preserve">Завитинский район </t>
  </si>
  <si>
    <t xml:space="preserve">Озерненский с/с </t>
  </si>
  <si>
    <t>Реализация мероприятий по развитию и сохранению культуры в муниципальных образованиях Амурской области</t>
  </si>
  <si>
    <t>Обеспечение мероприятий по переселению граждан из аварийного жилищного фонда</t>
  </si>
  <si>
    <t>Мероприятие по переселению граждан из не предназначенных для проживания строений, созданных в период промышленного освоения Дальнего Востока</t>
  </si>
  <si>
    <t>Подготовка обоснования инвестиций и проведение его технологического и ценового аудита в отношении объектов капитального строительства муниципальной собственности</t>
  </si>
  <si>
    <t>Восточный с/с Октябрьского района</t>
  </si>
  <si>
    <t>Грибский с/с Благовещенского района</t>
  </si>
  <si>
    <t>Екатеринославский с/с Октябрьского района</t>
  </si>
  <si>
    <t>Мазановский с/с Мазановского района</t>
  </si>
  <si>
    <t>Мухинский с/с Шимановского района</t>
  </si>
  <si>
    <t>Новокиевский с/с
Мазановского района</t>
  </si>
  <si>
    <t>п.г.т. Архара</t>
  </si>
  <si>
    <t>Белояровский с/с Мазановского раойона</t>
  </si>
  <si>
    <t>Дмитриевский с/с Мазановского района</t>
  </si>
  <si>
    <t>Ивановский с/с Ивановского района</t>
  </si>
  <si>
    <t>Николаевский с/с Ивановского района</t>
  </si>
  <si>
    <t>Сапроновский с/с
Мазановского района</t>
  </si>
  <si>
    <t>Великокнязевский с/с
Белогорского района</t>
  </si>
  <si>
    <t>Дальневосточный с/с
Ромненского района</t>
  </si>
  <si>
    <t>Ерковецкий с/с 
Зейского района</t>
  </si>
  <si>
    <t xml:space="preserve">Жариковский с/с
Тамбовского района </t>
  </si>
  <si>
    <t>Козьмодемьяновский с/с
Тамбовского района</t>
  </si>
  <si>
    <t>Кустанаевский с/с
Белогорского района</t>
  </si>
  <si>
    <t>Майский с/с
Мазановского района</t>
  </si>
  <si>
    <t>Молчановский с/с
Мазановского района</t>
  </si>
  <si>
    <t>Нововоскресеновский с/с
Шимановского района</t>
  </si>
  <si>
    <t>Новороссийский с/с
Мазановского района</t>
  </si>
  <si>
    <t>Отважненский с/с
Архаринского района</t>
  </si>
  <si>
    <t>Переясловский с/с
Октябрьского района</t>
  </si>
  <si>
    <t>Песчанооберский с/с
Октябрьского района</t>
  </si>
  <si>
    <t>Практичанский с/с
Мазановского района</t>
  </si>
  <si>
    <t>Путятинский с/с 
Мазановского района</t>
  </si>
  <si>
    <t>Ромненский с/с
Ромненского района</t>
  </si>
  <si>
    <t>Чагоянский с/с
Шимановского района</t>
  </si>
  <si>
    <t>Черновский с/с
Свободненского района</t>
  </si>
  <si>
    <t>Сергеевский с/с 
Благовещенского района</t>
  </si>
  <si>
    <t>Обустройство и восстановление воинских захоронений, находящихся в государственной собственности</t>
  </si>
  <si>
    <t>Алгачинский с/с</t>
  </si>
  <si>
    <t>Большесазанский с/с</t>
  </si>
  <si>
    <t>Водораздельненский с/с</t>
  </si>
  <si>
    <t>Гродековский с/с</t>
  </si>
  <si>
    <t>Жариковский с/с</t>
  </si>
  <si>
    <t>Знаменский с/с</t>
  </si>
  <si>
    <t>Ивановский с/с Зейского района</t>
  </si>
  <si>
    <t>Каховский с/с</t>
  </si>
  <si>
    <t>Климоуцевский с/с</t>
  </si>
  <si>
    <t>Лермонтовский с/с Серышевского района</t>
  </si>
  <si>
    <t>Малосазанский с/с</t>
  </si>
  <si>
    <t>Мухинский сельсовет Шимановского района</t>
  </si>
  <si>
    <t>Озерянский с/с</t>
  </si>
  <si>
    <t>Рогозовский с/с</t>
  </si>
  <si>
    <t>С/с Успеновский Бурейского района</t>
  </si>
  <si>
    <t>Сосновский с/с</t>
  </si>
  <si>
    <t>Тахтамыгдинский с/с</t>
  </si>
  <si>
    <t>город Свободный</t>
  </si>
  <si>
    <t>Город Шимановск</t>
  </si>
  <si>
    <t>город Благовещенск</t>
  </si>
  <si>
    <t>город Белогорск</t>
  </si>
  <si>
    <t>город Зея</t>
  </si>
  <si>
    <t>город Тында</t>
  </si>
  <si>
    <t>пгт  Прогресс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</si>
  <si>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</t>
  </si>
  <si>
    <t>СВЕДЕНИЯ О ПРЕДОСТАВЛЕННЫХ ИЗ ОБЛАСТНОГО БЮДЖЕТА СУБСИДИЯХ БЮДЖЕТАМ МУНИЦИПАЛЬНЫХ ОБРАЗОВАНИЙ на 01.01.2020 года</t>
  </si>
  <si>
    <t>ФАКТИЧЕСКОЕ ИСПОЛНЕНИЕ НА 01.01.2020</t>
  </si>
  <si>
    <t>% ВЫПОЛНЕНИЯ УТВЕРЖДЕННЫХ НАЗНАЧЕНИЙ НА 01.01.2020</t>
  </si>
  <si>
    <t xml:space="preserve">Усть-Ивановский сельсовет
</t>
  </si>
  <si>
    <t>Поярковский сельсовет</t>
  </si>
  <si>
    <t xml:space="preserve"> Новочесноковский сельсовет</t>
  </si>
  <si>
    <t>Новопетровский сельсовет</t>
  </si>
  <si>
    <t>Михайловский сельсовет</t>
  </si>
  <si>
    <t xml:space="preserve"> Гродековский сельсовет</t>
  </si>
  <si>
    <t>Томский с/с
Серышевского района</t>
  </si>
  <si>
    <t>Верхнеуртуйский с/с
Константиновского района</t>
  </si>
  <si>
    <t>Константиновский с/с Константиновский район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</si>
</sst>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dd/mm/yyyy\ hh:mm"/>
    <numFmt numFmtId="165" formatCode="#,##0.0"/>
    <numFmt numFmtId="166" formatCode="_-* #,##0.0_р_._-;\-* #,##0.0_р_._-;_-* &quot;-&quot;?_р_._-;_-@_-"/>
    <numFmt numFmtId="167" formatCode="0.0"/>
  </numFmts>
  <fonts count="14">
    <font>
      <sz val="11"/>
      <color theme="1"/>
      <name val="Calibri"/>
      <family val="2"/>
      <charset val="204"/>
      <scheme val="minor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8"/>
      <name val="Arial Cyr"/>
    </font>
    <font>
      <b/>
      <sz val="11"/>
      <color theme="1"/>
      <name val="Calibri"/>
      <family val="2"/>
      <charset val="204"/>
      <scheme val="minor"/>
    </font>
    <font>
      <sz val="8.5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12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164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5" fontId="0" fillId="0" borderId="0" xfId="0" applyNumberFormat="1"/>
    <xf numFmtId="165" fontId="10" fillId="0" borderId="0" xfId="0" applyNumberFormat="1" applyFont="1" applyBorder="1" applyAlignment="1" applyProtection="1">
      <alignment horizontal="right"/>
    </xf>
    <xf numFmtId="4" fontId="5" fillId="2" borderId="1" xfId="0" applyNumberFormat="1" applyFont="1" applyFill="1" applyBorder="1" applyAlignment="1" applyProtection="1">
      <alignment horizontal="left" wrapText="1"/>
    </xf>
    <xf numFmtId="165" fontId="5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49" fontId="7" fillId="0" borderId="0" xfId="0" applyNumberFormat="1" applyFont="1" applyBorder="1" applyAlignment="1" applyProtection="1">
      <alignment horizontal="left" vertical="center" wrapText="1"/>
    </xf>
    <xf numFmtId="4" fontId="7" fillId="0" borderId="0" xfId="0" applyNumberFormat="1" applyFont="1" applyBorder="1" applyAlignment="1" applyProtection="1">
      <alignment horizontal="right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165" fontId="0" fillId="0" borderId="0" xfId="0" applyNumberFormat="1" applyFill="1"/>
    <xf numFmtId="0" fontId="2" fillId="0" borderId="0" xfId="0" applyFont="1" applyBorder="1" applyAlignment="1" applyProtection="1">
      <alignment horizontal="center"/>
    </xf>
    <xf numFmtId="0" fontId="12" fillId="0" borderId="0" xfId="0" applyFont="1" applyBorder="1" applyAlignment="1" applyProtection="1">
      <alignment horizontal="left"/>
    </xf>
    <xf numFmtId="0" fontId="12" fillId="0" borderId="0" xfId="0" applyFont="1" applyBorder="1" applyAlignment="1" applyProtection="1"/>
    <xf numFmtId="0" fontId="13" fillId="0" borderId="0" xfId="0" applyFont="1" applyAlignment="1">
      <alignment horizontal="left"/>
    </xf>
    <xf numFmtId="0" fontId="13" fillId="0" borderId="0" xfId="0" applyFont="1"/>
    <xf numFmtId="0" fontId="6" fillId="2" borderId="1" xfId="0" applyFont="1" applyFill="1" applyBorder="1" applyAlignment="1">
      <alignment horizontal="left"/>
    </xf>
    <xf numFmtId="0" fontId="8" fillId="2" borderId="1" xfId="0" applyFont="1" applyFill="1" applyBorder="1"/>
    <xf numFmtId="4" fontId="4" fillId="2" borderId="1" xfId="0" applyNumberFormat="1" applyFont="1" applyFill="1" applyBorder="1" applyAlignment="1" applyProtection="1">
      <alignment horizontal="left" vertical="center" wrapText="1"/>
    </xf>
    <xf numFmtId="0" fontId="0" fillId="2" borderId="0" xfId="0" applyFill="1"/>
    <xf numFmtId="166" fontId="0" fillId="2" borderId="0" xfId="0" applyNumberFormat="1" applyFill="1"/>
    <xf numFmtId="165" fontId="0" fillId="3" borderId="0" xfId="0" applyNumberFormat="1" applyFill="1"/>
    <xf numFmtId="0" fontId="11" fillId="3" borderId="0" xfId="0" applyFont="1" applyFill="1"/>
    <xf numFmtId="0" fontId="0" fillId="3" borderId="0" xfId="0" applyFill="1"/>
    <xf numFmtId="0" fontId="0" fillId="0" borderId="0" xfId="0" applyBorder="1"/>
    <xf numFmtId="167" fontId="0" fillId="0" borderId="0" xfId="0" applyNumberFormat="1" applyBorder="1"/>
    <xf numFmtId="49" fontId="10" fillId="0" borderId="0" xfId="0" applyNumberFormat="1" applyFont="1" applyBorder="1" applyAlignment="1" applyProtection="1">
      <alignment horizontal="left" vertical="top"/>
    </xf>
    <xf numFmtId="4" fontId="10" fillId="0" borderId="0" xfId="0" applyNumberFormat="1" applyFont="1" applyBorder="1" applyAlignment="1" applyProtection="1">
      <alignment horizontal="right" vertical="top"/>
    </xf>
    <xf numFmtId="165" fontId="5" fillId="2" borderId="4" xfId="0" applyNumberFormat="1" applyFont="1" applyFill="1" applyBorder="1" applyAlignment="1" applyProtection="1">
      <alignment horizontal="center" vertical="center" wrapText="1"/>
    </xf>
    <xf numFmtId="165" fontId="4" fillId="2" borderId="4" xfId="0" applyNumberFormat="1" applyFont="1" applyFill="1" applyBorder="1" applyAlignment="1" applyProtection="1">
      <alignment horizontal="center" vertical="center" wrapText="1"/>
    </xf>
    <xf numFmtId="165" fontId="4" fillId="2" borderId="8" xfId="0" applyNumberFormat="1" applyFont="1" applyFill="1" applyBorder="1" applyAlignment="1" applyProtection="1">
      <alignment horizontal="center" vertical="center" wrapText="1"/>
    </xf>
    <xf numFmtId="165" fontId="4" fillId="2" borderId="10" xfId="0" applyNumberFormat="1" applyFont="1" applyFill="1" applyBorder="1" applyAlignment="1" applyProtection="1">
      <alignment horizontal="center" vertical="center" wrapText="1"/>
    </xf>
    <xf numFmtId="165" fontId="4" fillId="2" borderId="11" xfId="0" applyNumberFormat="1" applyFont="1" applyFill="1" applyBorder="1" applyAlignment="1" applyProtection="1">
      <alignment horizontal="center" vertical="center" wrapText="1"/>
    </xf>
    <xf numFmtId="4" fontId="7" fillId="0" borderId="0" xfId="0" applyNumberFormat="1" applyFont="1" applyBorder="1" applyAlignment="1">
      <alignment horizontal="right" vertical="center" wrapText="1"/>
    </xf>
    <xf numFmtId="165" fontId="0" fillId="0" borderId="0" xfId="0" applyNumberFormat="1" applyBorder="1"/>
    <xf numFmtId="4" fontId="0" fillId="0" borderId="0" xfId="0" applyNumberFormat="1" applyBorder="1"/>
    <xf numFmtId="0" fontId="0" fillId="3" borderId="0" xfId="0" applyFill="1" applyBorder="1"/>
    <xf numFmtId="0" fontId="0" fillId="0" borderId="0" xfId="0" applyFill="1" applyBorder="1"/>
    <xf numFmtId="0" fontId="11" fillId="3" borderId="0" xfId="0" applyFont="1" applyFill="1" applyBorder="1"/>
    <xf numFmtId="0" fontId="11" fillId="0" borderId="0" xfId="0" applyFont="1" applyFill="1" applyBorder="1"/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wrapText="1"/>
    </xf>
    <xf numFmtId="0" fontId="13" fillId="0" borderId="0" xfId="0" applyFont="1" applyAlignment="1"/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wrapText="1"/>
    </xf>
    <xf numFmtId="0" fontId="4" fillId="2" borderId="1" xfId="0" applyNumberFormat="1" applyFont="1" applyFill="1" applyBorder="1" applyAlignment="1" applyProtection="1">
      <alignment horizontal="left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left"/>
    </xf>
    <xf numFmtId="49" fontId="4" fillId="2" borderId="2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left" vertical="top"/>
    </xf>
    <xf numFmtId="49" fontId="4" fillId="2" borderId="1" xfId="0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 applyProtection="1">
      <alignment horizontal="left" wrapText="1"/>
    </xf>
    <xf numFmtId="49" fontId="5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left" wrapText="1"/>
    </xf>
    <xf numFmtId="165" fontId="5" fillId="2" borderId="1" xfId="0" applyNumberFormat="1" applyFont="1" applyFill="1" applyBorder="1" applyAlignment="1" applyProtection="1">
      <alignment horizontal="center" vertical="center"/>
    </xf>
    <xf numFmtId="4" fontId="4" fillId="2" borderId="4" xfId="0" applyNumberFormat="1" applyFont="1" applyFill="1" applyBorder="1" applyAlignment="1">
      <alignment horizontal="left" wrapText="1"/>
    </xf>
    <xf numFmtId="165" fontId="4" fillId="2" borderId="1" xfId="0" applyNumberFormat="1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0" fontId="4" fillId="2" borderId="5" xfId="0" applyNumberFormat="1" applyFont="1" applyFill="1" applyBorder="1" applyAlignment="1" applyProtection="1"/>
    <xf numFmtId="0" fontId="4" fillId="2" borderId="1" xfId="0" applyNumberFormat="1" applyFont="1" applyFill="1" applyBorder="1" applyAlignment="1" applyProtection="1"/>
    <xf numFmtId="0" fontId="4" fillId="2" borderId="1" xfId="0" applyFont="1" applyFill="1" applyBorder="1"/>
    <xf numFmtId="167" fontId="4" fillId="2" borderId="1" xfId="0" applyNumberFormat="1" applyFont="1" applyFill="1" applyBorder="1" applyAlignment="1" applyProtection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/>
    </xf>
    <xf numFmtId="49" fontId="5" fillId="2" borderId="13" xfId="0" applyNumberFormat="1" applyFont="1" applyFill="1" applyBorder="1" applyAlignment="1" applyProtection="1">
      <alignment horizontal="left" vertical="center" wrapText="1"/>
    </xf>
    <xf numFmtId="165" fontId="5" fillId="2" borderId="12" xfId="0" applyNumberFormat="1" applyFont="1" applyFill="1" applyBorder="1" applyAlignment="1" applyProtection="1">
      <alignment horizontal="center" vertical="center" wrapText="1"/>
    </xf>
    <xf numFmtId="165" fontId="4" fillId="2" borderId="12" xfId="0" applyNumberFormat="1" applyFont="1" applyFill="1" applyBorder="1" applyAlignment="1" applyProtection="1">
      <alignment horizontal="center" vertical="center" wrapText="1"/>
    </xf>
    <xf numFmtId="0" fontId="4" fillId="2" borderId="6" xfId="0" applyNumberFormat="1" applyFont="1" applyFill="1" applyBorder="1" applyAlignment="1" applyProtection="1"/>
    <xf numFmtId="165" fontId="4" fillId="2" borderId="7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/>
    <xf numFmtId="0" fontId="4" fillId="2" borderId="14" xfId="0" applyNumberFormat="1" applyFont="1" applyFill="1" applyBorder="1" applyAlignment="1" applyProtection="1"/>
    <xf numFmtId="165" fontId="5" fillId="2" borderId="1" xfId="1" applyNumberFormat="1" applyFont="1" applyFill="1" applyBorder="1" applyAlignment="1" applyProtection="1">
      <alignment horizontal="center" vertical="center" wrapText="1"/>
    </xf>
    <xf numFmtId="49" fontId="5" fillId="2" borderId="11" xfId="0" applyNumberFormat="1" applyFont="1" applyFill="1" applyBorder="1" applyAlignment="1" applyProtection="1">
      <alignment horizontal="left" vertical="center" wrapText="1"/>
    </xf>
    <xf numFmtId="0" fontId="4" fillId="2" borderId="11" xfId="0" applyNumberFormat="1" applyFont="1" applyFill="1" applyBorder="1" applyAlignment="1" applyProtection="1"/>
    <xf numFmtId="165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2" xfId="0" applyNumberFormat="1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165" fontId="8" fillId="2" borderId="4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left" wrapText="1"/>
    </xf>
    <xf numFmtId="165" fontId="4" fillId="2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 applyProtection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left" vertical="top" wrapText="1"/>
    </xf>
    <xf numFmtId="0" fontId="6" fillId="2" borderId="1" xfId="0" applyFont="1" applyFill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FFCCFF"/>
      <color rgb="FFCCFF66"/>
      <color rgb="FFCC00CC"/>
      <color rgb="FFFF05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38"/>
  <sheetViews>
    <sheetView tabSelected="1" zoomScale="80" zoomScaleNormal="80" workbookViewId="0">
      <pane xSplit="1" ySplit="5" topLeftCell="B712" activePane="bottomRight" state="frozen"/>
      <selection pane="topRight" activeCell="B1" sqref="B1"/>
      <selection pane="bottomLeft" activeCell="A6" sqref="A6"/>
      <selection pane="bottomRight" activeCell="I736" sqref="I736"/>
    </sheetView>
  </sheetViews>
  <sheetFormatPr defaultRowHeight="12.75" customHeight="1"/>
  <cols>
    <col min="1" max="1" width="32.42578125" style="21" customWidth="1"/>
    <col min="2" max="2" width="21.5703125" style="22" customWidth="1"/>
    <col min="3" max="3" width="19.140625" style="22" customWidth="1"/>
    <col min="4" max="4" width="13.28515625" style="22" customWidth="1"/>
    <col min="5" max="5" width="14.28515625" style="22" customWidth="1"/>
    <col min="6" max="6" width="18.140625" style="22" customWidth="1"/>
    <col min="7" max="7" width="17" customWidth="1"/>
    <col min="8" max="8" width="15.42578125" customWidth="1"/>
    <col min="9" max="9" width="16.85546875" customWidth="1"/>
    <col min="10" max="10" width="15.7109375" customWidth="1"/>
    <col min="11" max="11" width="12.85546875" customWidth="1"/>
    <col min="12" max="12" width="15.140625" customWidth="1"/>
  </cols>
  <sheetData>
    <row r="1" spans="1:7" ht="15">
      <c r="A1" s="50"/>
      <c r="B1" s="50"/>
      <c r="C1" s="19"/>
      <c r="D1" s="20"/>
      <c r="E1" s="20"/>
      <c r="F1" s="20"/>
      <c r="G1" s="1"/>
    </row>
    <row r="2" spans="1:7" ht="30" customHeight="1">
      <c r="A2" s="52" t="s">
        <v>296</v>
      </c>
      <c r="B2" s="52"/>
      <c r="C2" s="52"/>
      <c r="D2" s="52"/>
      <c r="E2" s="52"/>
      <c r="F2" s="53"/>
      <c r="G2" s="1"/>
    </row>
    <row r="3" spans="1:7" ht="15">
      <c r="A3" s="51"/>
      <c r="B3" s="51"/>
      <c r="C3" s="51"/>
      <c r="D3" s="51"/>
      <c r="E3" s="51"/>
      <c r="F3" s="18"/>
      <c r="G3" s="4"/>
    </row>
    <row r="4" spans="1:7" ht="15">
      <c r="A4" s="2"/>
      <c r="B4" s="18"/>
      <c r="C4" s="18"/>
      <c r="D4" s="18"/>
      <c r="E4" s="3"/>
      <c r="F4" s="3" t="s">
        <v>13</v>
      </c>
      <c r="G4" s="4"/>
    </row>
    <row r="5" spans="1:7" ht="55.5" customHeight="1">
      <c r="A5" s="6" t="s">
        <v>38</v>
      </c>
      <c r="B5" s="6" t="s">
        <v>0</v>
      </c>
      <c r="C5" s="6" t="s">
        <v>1</v>
      </c>
      <c r="D5" s="6" t="s">
        <v>2</v>
      </c>
      <c r="E5" s="6" t="s">
        <v>297</v>
      </c>
      <c r="F5" s="6" t="s">
        <v>298</v>
      </c>
    </row>
    <row r="6" spans="1:7" ht="33" customHeight="1">
      <c r="A6" s="54" t="s">
        <v>11</v>
      </c>
      <c r="B6" s="55" t="s">
        <v>4</v>
      </c>
      <c r="C6" s="10">
        <f>SUM(C7:C11)</f>
        <v>129665.59999999998</v>
      </c>
      <c r="D6" s="10">
        <f>SUM(D7:D11)</f>
        <v>129665.59999999998</v>
      </c>
      <c r="E6" s="10">
        <f>SUM(E7:E11)</f>
        <v>128065.9</v>
      </c>
      <c r="F6" s="15">
        <f t="shared" ref="F6:F79" si="0">E6/D6*100</f>
        <v>98.766288051726917</v>
      </c>
    </row>
    <row r="7" spans="1:7" ht="19.5" customHeight="1">
      <c r="A7" s="54"/>
      <c r="B7" s="56" t="s">
        <v>100</v>
      </c>
      <c r="C7" s="57">
        <v>33277.1</v>
      </c>
      <c r="D7" s="57">
        <v>33277.1</v>
      </c>
      <c r="E7" s="57">
        <v>32818.800000000003</v>
      </c>
      <c r="F7" s="14">
        <f t="shared" si="0"/>
        <v>98.62277662416497</v>
      </c>
    </row>
    <row r="8" spans="1:7" ht="15.75" customHeight="1">
      <c r="A8" s="54"/>
      <c r="B8" s="56" t="s">
        <v>101</v>
      </c>
      <c r="C8" s="57">
        <v>40463.699999999997</v>
      </c>
      <c r="D8" s="57">
        <v>40463.699999999997</v>
      </c>
      <c r="E8" s="57">
        <v>40071.300000000003</v>
      </c>
      <c r="F8" s="14">
        <f t="shared" si="0"/>
        <v>99.030241920536199</v>
      </c>
    </row>
    <row r="9" spans="1:7" ht="17.25" customHeight="1">
      <c r="A9" s="54"/>
      <c r="B9" s="56" t="s">
        <v>102</v>
      </c>
      <c r="C9" s="57">
        <v>25137</v>
      </c>
      <c r="D9" s="57">
        <v>25137</v>
      </c>
      <c r="E9" s="57">
        <v>25137</v>
      </c>
      <c r="F9" s="14">
        <f t="shared" si="0"/>
        <v>100</v>
      </c>
    </row>
    <row r="10" spans="1:7" ht="17.25" customHeight="1">
      <c r="A10" s="54"/>
      <c r="B10" s="58" t="s">
        <v>10</v>
      </c>
      <c r="C10" s="57">
        <v>2726.9</v>
      </c>
      <c r="D10" s="57">
        <v>2726.9</v>
      </c>
      <c r="E10" s="57">
        <v>1977.9</v>
      </c>
      <c r="F10" s="14">
        <f t="shared" si="0"/>
        <v>72.53291283142029</v>
      </c>
    </row>
    <row r="11" spans="1:7" ht="17.25" customHeight="1">
      <c r="A11" s="54"/>
      <c r="B11" s="58" t="s">
        <v>16</v>
      </c>
      <c r="C11" s="57">
        <v>28060.9</v>
      </c>
      <c r="D11" s="57">
        <v>28060.9</v>
      </c>
      <c r="E11" s="57">
        <v>28060.9</v>
      </c>
      <c r="F11" s="14">
        <f t="shared" si="0"/>
        <v>100</v>
      </c>
    </row>
    <row r="12" spans="1:7" ht="30" customHeight="1">
      <c r="A12" s="59" t="s">
        <v>237</v>
      </c>
      <c r="B12" s="55" t="s">
        <v>4</v>
      </c>
      <c r="C12" s="10">
        <f>C13</f>
        <v>0</v>
      </c>
      <c r="D12" s="10">
        <f t="shared" ref="D12:F12" si="1">D13</f>
        <v>25000</v>
      </c>
      <c r="E12" s="10">
        <f t="shared" si="1"/>
        <v>25000</v>
      </c>
      <c r="F12" s="10">
        <f t="shared" si="1"/>
        <v>100</v>
      </c>
    </row>
    <row r="13" spans="1:7" ht="45" customHeight="1">
      <c r="A13" s="60"/>
      <c r="B13" s="56" t="s">
        <v>101</v>
      </c>
      <c r="C13" s="57">
        <v>0</v>
      </c>
      <c r="D13" s="57">
        <v>25000</v>
      </c>
      <c r="E13" s="57">
        <v>25000</v>
      </c>
      <c r="F13" s="14">
        <f t="shared" si="0"/>
        <v>100</v>
      </c>
    </row>
    <row r="14" spans="1:7" ht="31.5" customHeight="1">
      <c r="A14" s="59" t="s">
        <v>238</v>
      </c>
      <c r="B14" s="61" t="s">
        <v>4</v>
      </c>
      <c r="C14" s="10">
        <v>0</v>
      </c>
      <c r="D14" s="10">
        <f>SUM(D15:D15)</f>
        <v>1400.3</v>
      </c>
      <c r="E14" s="10">
        <f>SUM(E15:E15)</f>
        <v>1358.5</v>
      </c>
      <c r="F14" s="62">
        <f>E14/D14*100</f>
        <v>97.014925373134332</v>
      </c>
    </row>
    <row r="15" spans="1:7" ht="36.75" customHeight="1">
      <c r="A15" s="63"/>
      <c r="B15" s="64" t="s">
        <v>10</v>
      </c>
      <c r="C15" s="57">
        <v>0</v>
      </c>
      <c r="D15" s="57">
        <v>1400.3</v>
      </c>
      <c r="E15" s="57">
        <v>1358.5</v>
      </c>
      <c r="F15" s="14">
        <f>E15/D15*100</f>
        <v>97.014925373134332</v>
      </c>
    </row>
    <row r="16" spans="1:7" ht="17.25" customHeight="1">
      <c r="A16" s="54" t="s">
        <v>12</v>
      </c>
      <c r="B16" s="55" t="s">
        <v>4</v>
      </c>
      <c r="C16" s="10">
        <f>SUM(C17:C22)</f>
        <v>17121.099999999999</v>
      </c>
      <c r="D16" s="10">
        <f t="shared" ref="D16:E16" si="2">SUM(D17:D22)</f>
        <v>84177.099999999991</v>
      </c>
      <c r="E16" s="10">
        <f t="shared" si="2"/>
        <v>73939.5</v>
      </c>
      <c r="F16" s="15">
        <f t="shared" si="0"/>
        <v>87.838022455038256</v>
      </c>
    </row>
    <row r="17" spans="1:6" ht="17.25" customHeight="1">
      <c r="A17" s="54"/>
      <c r="B17" s="65" t="s">
        <v>17</v>
      </c>
      <c r="C17" s="10"/>
      <c r="D17" s="57">
        <v>25000</v>
      </c>
      <c r="E17" s="57">
        <v>25000</v>
      </c>
      <c r="F17" s="14">
        <f t="shared" si="0"/>
        <v>100</v>
      </c>
    </row>
    <row r="18" spans="1:6" ht="23.25" customHeight="1">
      <c r="A18" s="54"/>
      <c r="B18" s="66" t="s">
        <v>59</v>
      </c>
      <c r="C18" s="14">
        <v>0</v>
      </c>
      <c r="D18" s="57">
        <v>21080</v>
      </c>
      <c r="E18" s="14">
        <v>21080</v>
      </c>
      <c r="F18" s="14">
        <f t="shared" si="0"/>
        <v>100</v>
      </c>
    </row>
    <row r="19" spans="1:6" ht="53.25" customHeight="1">
      <c r="A19" s="54"/>
      <c r="B19" s="66" t="s">
        <v>82</v>
      </c>
      <c r="C19" s="57">
        <v>17121.099999999999</v>
      </c>
      <c r="D19" s="57">
        <v>18681.2</v>
      </c>
      <c r="E19" s="57">
        <v>18443.599999999999</v>
      </c>
      <c r="F19" s="14">
        <f t="shared" si="0"/>
        <v>98.728133096374947</v>
      </c>
    </row>
    <row r="20" spans="1:6" ht="20.25" customHeight="1">
      <c r="A20" s="54"/>
      <c r="B20" s="66" t="s">
        <v>16</v>
      </c>
      <c r="C20" s="57">
        <v>0</v>
      </c>
      <c r="D20" s="57">
        <v>248.6</v>
      </c>
      <c r="E20" s="57">
        <v>248.6</v>
      </c>
      <c r="F20" s="14">
        <f t="shared" si="0"/>
        <v>100</v>
      </c>
    </row>
    <row r="21" spans="1:6" ht="18" customHeight="1">
      <c r="A21" s="54"/>
      <c r="B21" s="58" t="s">
        <v>9</v>
      </c>
      <c r="C21" s="14">
        <v>0</v>
      </c>
      <c r="D21" s="57">
        <f>10000</f>
        <v>10000</v>
      </c>
      <c r="E21" s="14">
        <v>0</v>
      </c>
      <c r="F21" s="14">
        <f t="shared" si="0"/>
        <v>0</v>
      </c>
    </row>
    <row r="22" spans="1:6" ht="18" customHeight="1">
      <c r="A22" s="54"/>
      <c r="B22" s="58" t="s">
        <v>103</v>
      </c>
      <c r="C22" s="57">
        <v>0</v>
      </c>
      <c r="D22" s="57">
        <v>9167.2999999999993</v>
      </c>
      <c r="E22" s="57">
        <v>9167.2999999999993</v>
      </c>
      <c r="F22" s="14">
        <f t="shared" si="0"/>
        <v>100</v>
      </c>
    </row>
    <row r="23" spans="1:6" ht="27" customHeight="1">
      <c r="A23" s="54" t="s">
        <v>70</v>
      </c>
      <c r="B23" s="67" t="s">
        <v>4</v>
      </c>
      <c r="C23" s="10">
        <f>C24+C25</f>
        <v>307176.09999999998</v>
      </c>
      <c r="D23" s="10">
        <f>D24+D25</f>
        <v>307176.09999999998</v>
      </c>
      <c r="E23" s="10">
        <f>E24+E25</f>
        <v>307176.09999999998</v>
      </c>
      <c r="F23" s="15">
        <f t="shared" si="0"/>
        <v>100</v>
      </c>
    </row>
    <row r="24" spans="1:6" ht="19.5" customHeight="1">
      <c r="A24" s="54"/>
      <c r="B24" s="65" t="s">
        <v>17</v>
      </c>
      <c r="C24" s="57">
        <v>55040.5</v>
      </c>
      <c r="D24" s="57">
        <v>55040.5</v>
      </c>
      <c r="E24" s="57">
        <v>55040.5</v>
      </c>
      <c r="F24" s="14">
        <f t="shared" si="0"/>
        <v>100</v>
      </c>
    </row>
    <row r="25" spans="1:6" ht="24.75" customHeight="1">
      <c r="A25" s="54"/>
      <c r="B25" s="65" t="s">
        <v>42</v>
      </c>
      <c r="C25" s="57">
        <v>252135.6</v>
      </c>
      <c r="D25" s="57">
        <v>252135.6</v>
      </c>
      <c r="E25" s="57">
        <v>252135.6</v>
      </c>
      <c r="F25" s="14">
        <f t="shared" si="0"/>
        <v>100</v>
      </c>
    </row>
    <row r="26" spans="1:6" ht="40.5" customHeight="1">
      <c r="A26" s="68" t="s">
        <v>104</v>
      </c>
      <c r="B26" s="69" t="s">
        <v>4</v>
      </c>
      <c r="C26" s="70">
        <f>SUM(C27:C29)</f>
        <v>325910.48</v>
      </c>
      <c r="D26" s="70">
        <f>SUM(D27:D29)</f>
        <v>325776.03999999998</v>
      </c>
      <c r="E26" s="70">
        <f>SUM(E27:E29)</f>
        <v>325776</v>
      </c>
      <c r="F26" s="15">
        <f t="shared" si="0"/>
        <v>99.999987721626198</v>
      </c>
    </row>
    <row r="27" spans="1:6" ht="27.75" customHeight="1">
      <c r="A27" s="68"/>
      <c r="B27" s="71" t="s">
        <v>18</v>
      </c>
      <c r="C27" s="72">
        <v>135133.6</v>
      </c>
      <c r="D27" s="72">
        <v>135066.4</v>
      </c>
      <c r="E27" s="72">
        <v>135066.4</v>
      </c>
      <c r="F27" s="14">
        <f t="shared" si="0"/>
        <v>100</v>
      </c>
    </row>
    <row r="28" spans="1:6" ht="20.25" customHeight="1">
      <c r="A28" s="68"/>
      <c r="B28" s="71" t="s">
        <v>14</v>
      </c>
      <c r="C28" s="72">
        <v>95388.44</v>
      </c>
      <c r="D28" s="72">
        <v>95388.44</v>
      </c>
      <c r="E28" s="72">
        <v>95388.4</v>
      </c>
      <c r="F28" s="14">
        <f t="shared" si="0"/>
        <v>99.999958066197536</v>
      </c>
    </row>
    <row r="29" spans="1:6" ht="24" customHeight="1">
      <c r="A29" s="68"/>
      <c r="B29" s="71" t="s">
        <v>17</v>
      </c>
      <c r="C29" s="72">
        <v>95388.44</v>
      </c>
      <c r="D29" s="72">
        <v>95321.2</v>
      </c>
      <c r="E29" s="72">
        <v>95321.2</v>
      </c>
      <c r="F29" s="14">
        <f t="shared" si="0"/>
        <v>100</v>
      </c>
    </row>
    <row r="30" spans="1:6" ht="15" customHeight="1">
      <c r="A30" s="68" t="s">
        <v>79</v>
      </c>
      <c r="B30" s="55" t="s">
        <v>4</v>
      </c>
      <c r="C30" s="10">
        <f>C31</f>
        <v>867.4</v>
      </c>
      <c r="D30" s="10">
        <f t="shared" ref="D30:E30" si="3">D31</f>
        <v>867.4</v>
      </c>
      <c r="E30" s="10">
        <f t="shared" si="3"/>
        <v>867.4</v>
      </c>
      <c r="F30" s="15">
        <f t="shared" si="0"/>
        <v>100</v>
      </c>
    </row>
    <row r="31" spans="1:6" ht="59.25" customHeight="1">
      <c r="A31" s="68"/>
      <c r="B31" s="66" t="s">
        <v>69</v>
      </c>
      <c r="C31" s="57">
        <v>867.4</v>
      </c>
      <c r="D31" s="57">
        <v>867.4</v>
      </c>
      <c r="E31" s="57">
        <v>867.4</v>
      </c>
      <c r="F31" s="14">
        <f t="shared" si="0"/>
        <v>100</v>
      </c>
    </row>
    <row r="32" spans="1:6" ht="21" customHeight="1">
      <c r="A32" s="54" t="s">
        <v>80</v>
      </c>
      <c r="B32" s="55" t="s">
        <v>4</v>
      </c>
      <c r="C32" s="10">
        <f>C33+C34+C35+C36</f>
        <v>12632.7</v>
      </c>
      <c r="D32" s="10">
        <f t="shared" ref="D32:E32" si="4">D33+D34+D35+D36</f>
        <v>12632.7</v>
      </c>
      <c r="E32" s="10">
        <f t="shared" si="4"/>
        <v>12632.7</v>
      </c>
      <c r="F32" s="15">
        <f t="shared" si="0"/>
        <v>100</v>
      </c>
    </row>
    <row r="33" spans="1:6" ht="21" customHeight="1">
      <c r="A33" s="54"/>
      <c r="B33" s="66" t="s">
        <v>14</v>
      </c>
      <c r="C33" s="57">
        <v>3487.2</v>
      </c>
      <c r="D33" s="57">
        <v>3389.7</v>
      </c>
      <c r="E33" s="57">
        <v>3389.7</v>
      </c>
      <c r="F33" s="14">
        <f t="shared" si="0"/>
        <v>100</v>
      </c>
    </row>
    <row r="34" spans="1:6" ht="18" customHeight="1">
      <c r="A34" s="54"/>
      <c r="B34" s="66" t="s">
        <v>8</v>
      </c>
      <c r="C34" s="57">
        <v>1911.3</v>
      </c>
      <c r="D34" s="57">
        <v>1770.3</v>
      </c>
      <c r="E34" s="57">
        <v>1770.3</v>
      </c>
      <c r="F34" s="14">
        <f t="shared" si="0"/>
        <v>100</v>
      </c>
    </row>
    <row r="35" spans="1:6" ht="20.25" customHeight="1">
      <c r="A35" s="54"/>
      <c r="B35" s="66" t="s">
        <v>9</v>
      </c>
      <c r="C35" s="57">
        <v>1082</v>
      </c>
      <c r="D35" s="57">
        <v>1051.2</v>
      </c>
      <c r="E35" s="57">
        <v>1051.2</v>
      </c>
      <c r="F35" s="14">
        <f t="shared" si="0"/>
        <v>100</v>
      </c>
    </row>
    <row r="36" spans="1:6" ht="23.25" customHeight="1">
      <c r="A36" s="54"/>
      <c r="B36" s="66" t="s">
        <v>3</v>
      </c>
      <c r="C36" s="57">
        <v>6152.2</v>
      </c>
      <c r="D36" s="57">
        <v>6421.5</v>
      </c>
      <c r="E36" s="57">
        <v>6421.5</v>
      </c>
      <c r="F36" s="14">
        <f t="shared" si="0"/>
        <v>100</v>
      </c>
    </row>
    <row r="37" spans="1:6" ht="18.75" customHeight="1">
      <c r="A37" s="54" t="s">
        <v>78</v>
      </c>
      <c r="B37" s="55" t="s">
        <v>4</v>
      </c>
      <c r="C37" s="10" t="str">
        <f>C38</f>
        <v>2829,5</v>
      </c>
      <c r="D37" s="10">
        <f t="shared" ref="D37:E37" si="5">D38</f>
        <v>4829.5</v>
      </c>
      <c r="E37" s="10">
        <f t="shared" si="5"/>
        <v>4829.5</v>
      </c>
      <c r="F37" s="15">
        <f t="shared" si="0"/>
        <v>100</v>
      </c>
    </row>
    <row r="38" spans="1:6" ht="42" customHeight="1">
      <c r="A38" s="54"/>
      <c r="B38" s="66" t="s">
        <v>81</v>
      </c>
      <c r="C38" s="57" t="s">
        <v>83</v>
      </c>
      <c r="D38" s="57">
        <v>4829.5</v>
      </c>
      <c r="E38" s="57">
        <v>4829.5</v>
      </c>
      <c r="F38" s="14">
        <f t="shared" si="0"/>
        <v>100</v>
      </c>
    </row>
    <row r="39" spans="1:6" ht="66" customHeight="1">
      <c r="A39" s="54" t="s">
        <v>37</v>
      </c>
      <c r="B39" s="73" t="s">
        <v>4</v>
      </c>
      <c r="C39" s="10">
        <v>100</v>
      </c>
      <c r="D39" s="10">
        <v>138.80000000000001</v>
      </c>
      <c r="E39" s="10">
        <v>138.80000000000001</v>
      </c>
      <c r="F39" s="15">
        <f t="shared" si="0"/>
        <v>100</v>
      </c>
    </row>
    <row r="40" spans="1:6" ht="21" customHeight="1">
      <c r="A40" s="54"/>
      <c r="B40" s="5" t="s">
        <v>18</v>
      </c>
      <c r="C40" s="57">
        <v>100</v>
      </c>
      <c r="D40" s="57">
        <v>138.82</v>
      </c>
      <c r="E40" s="57">
        <v>138.80000000000001</v>
      </c>
      <c r="F40" s="14">
        <f t="shared" si="0"/>
        <v>99.985592854055625</v>
      </c>
    </row>
    <row r="41" spans="1:6" ht="16.5" customHeight="1">
      <c r="A41" s="54" t="s">
        <v>71</v>
      </c>
      <c r="B41" s="73" t="s">
        <v>4</v>
      </c>
      <c r="C41" s="10">
        <v>29757.4</v>
      </c>
      <c r="D41" s="10">
        <v>29757.4</v>
      </c>
      <c r="E41" s="10">
        <f>SUM(E42:E66)</f>
        <v>29349.219920000003</v>
      </c>
      <c r="F41" s="15">
        <f t="shared" si="0"/>
        <v>98.628307311794714</v>
      </c>
    </row>
    <row r="42" spans="1:6" ht="12.75" customHeight="1">
      <c r="A42" s="68"/>
      <c r="B42" s="74" t="s">
        <v>17</v>
      </c>
      <c r="C42" s="57">
        <v>4078.1343999999999</v>
      </c>
      <c r="D42" s="57">
        <v>4078.1343999999999</v>
      </c>
      <c r="E42" s="14">
        <v>3849.7</v>
      </c>
      <c r="F42" s="14">
        <f t="shared" si="0"/>
        <v>94.398556359496141</v>
      </c>
    </row>
    <row r="43" spans="1:6" ht="12.75" customHeight="1">
      <c r="A43" s="68"/>
      <c r="B43" s="74" t="s">
        <v>18</v>
      </c>
      <c r="C43" s="57">
        <v>2325.2006000000001</v>
      </c>
      <c r="D43" s="57">
        <v>2325.2006000000001</v>
      </c>
      <c r="E43" s="14">
        <v>2325.1999999999998</v>
      </c>
      <c r="F43" s="14">
        <f t="shared" si="0"/>
        <v>99.999974195774755</v>
      </c>
    </row>
    <row r="44" spans="1:6" ht="12.75" customHeight="1">
      <c r="A44" s="68"/>
      <c r="B44" s="74" t="s">
        <v>19</v>
      </c>
      <c r="C44" s="57">
        <v>1751.7841000000001</v>
      </c>
      <c r="D44" s="57">
        <v>1751.7841000000001</v>
      </c>
      <c r="E44" s="14">
        <v>1751.8</v>
      </c>
      <c r="F44" s="14">
        <f t="shared" si="0"/>
        <v>100.00090764609632</v>
      </c>
    </row>
    <row r="45" spans="1:6" ht="12.75" customHeight="1">
      <c r="A45" s="68"/>
      <c r="B45" s="75" t="s">
        <v>20</v>
      </c>
      <c r="C45" s="57">
        <v>1348.30367</v>
      </c>
      <c r="D45" s="57">
        <v>1348.30367</v>
      </c>
      <c r="E45" s="14">
        <f>631.75525+642.14081</f>
        <v>1273.89606</v>
      </c>
      <c r="F45" s="14">
        <f t="shared" si="0"/>
        <v>94.481390827928251</v>
      </c>
    </row>
    <row r="46" spans="1:6" ht="12.75" customHeight="1">
      <c r="A46" s="68"/>
      <c r="B46" s="75" t="s">
        <v>21</v>
      </c>
      <c r="C46" s="57">
        <v>1034.548</v>
      </c>
      <c r="D46" s="57">
        <v>1034.548</v>
      </c>
      <c r="E46" s="14">
        <v>1034.5</v>
      </c>
      <c r="F46" s="14">
        <f t="shared" si="0"/>
        <v>99.995360292610883</v>
      </c>
    </row>
    <row r="47" spans="1:6" ht="12.75" customHeight="1">
      <c r="A47" s="68"/>
      <c r="B47" s="75" t="s">
        <v>22</v>
      </c>
      <c r="C47" s="57">
        <v>691.89700000000005</v>
      </c>
      <c r="D47" s="57">
        <v>691.89700000000005</v>
      </c>
      <c r="E47" s="14">
        <v>691.9</v>
      </c>
      <c r="F47" s="14">
        <f t="shared" si="0"/>
        <v>100.00043359054887</v>
      </c>
    </row>
    <row r="48" spans="1:6" ht="12.75" customHeight="1">
      <c r="A48" s="68"/>
      <c r="B48" s="75" t="s">
        <v>23</v>
      </c>
      <c r="C48" s="57">
        <v>265.97000000000003</v>
      </c>
      <c r="D48" s="57">
        <v>265.97000000000003</v>
      </c>
      <c r="E48" s="14">
        <v>266</v>
      </c>
      <c r="F48" s="14">
        <f t="shared" si="0"/>
        <v>100.01127946760913</v>
      </c>
    </row>
    <row r="49" spans="1:6" ht="12.75" customHeight="1">
      <c r="A49" s="68"/>
      <c r="B49" s="75" t="s">
        <v>24</v>
      </c>
      <c r="C49" s="57">
        <v>329.03</v>
      </c>
      <c r="D49" s="57">
        <v>329.03</v>
      </c>
      <c r="E49" s="14">
        <v>329</v>
      </c>
      <c r="F49" s="14">
        <f t="shared" si="0"/>
        <v>99.99088229036866</v>
      </c>
    </row>
    <row r="50" spans="1:6" ht="12.75" customHeight="1">
      <c r="A50" s="68"/>
      <c r="B50" s="76" t="s">
        <v>25</v>
      </c>
      <c r="C50" s="77">
        <v>814.69849999999997</v>
      </c>
      <c r="D50" s="77">
        <v>814.69849999999997</v>
      </c>
      <c r="E50" s="14">
        <v>814.7</v>
      </c>
      <c r="F50" s="14">
        <f t="shared" si="0"/>
        <v>100.00018411719182</v>
      </c>
    </row>
    <row r="51" spans="1:6" ht="12.75" customHeight="1">
      <c r="A51" s="68"/>
      <c r="B51" s="76" t="s">
        <v>34</v>
      </c>
      <c r="C51" s="77">
        <v>542.6</v>
      </c>
      <c r="D51" s="77">
        <v>542.6</v>
      </c>
      <c r="E51" s="14">
        <v>542.6</v>
      </c>
      <c r="F51" s="14">
        <f t="shared" si="0"/>
        <v>100</v>
      </c>
    </row>
    <row r="52" spans="1:6" ht="12.75" customHeight="1">
      <c r="A52" s="68"/>
      <c r="B52" s="76" t="s">
        <v>14</v>
      </c>
      <c r="C52" s="77">
        <v>530.48500000000001</v>
      </c>
      <c r="D52" s="77">
        <v>530.48500000000001</v>
      </c>
      <c r="E52" s="14">
        <v>530.5</v>
      </c>
      <c r="F52" s="14">
        <f t="shared" si="0"/>
        <v>100.00282760115742</v>
      </c>
    </row>
    <row r="53" spans="1:6" ht="12.75" customHeight="1">
      <c r="A53" s="68"/>
      <c r="B53" s="76" t="s">
        <v>26</v>
      </c>
      <c r="C53" s="77">
        <v>1604.4395999999999</v>
      </c>
      <c r="D53" s="77">
        <v>1604.4395999999999</v>
      </c>
      <c r="E53" s="14">
        <v>1604.4</v>
      </c>
      <c r="F53" s="14">
        <f t="shared" si="0"/>
        <v>99.997531848503371</v>
      </c>
    </row>
    <row r="54" spans="1:6" ht="12.75" customHeight="1">
      <c r="A54" s="68"/>
      <c r="B54" s="76" t="s">
        <v>27</v>
      </c>
      <c r="C54" s="77">
        <v>450.4896</v>
      </c>
      <c r="D54" s="77">
        <v>450.4896</v>
      </c>
      <c r="E54" s="14">
        <v>450.5</v>
      </c>
      <c r="F54" s="14">
        <f t="shared" si="0"/>
        <v>100.00230859935502</v>
      </c>
    </row>
    <row r="55" spans="1:6" ht="12.75" customHeight="1">
      <c r="A55" s="68"/>
      <c r="B55" s="76" t="s">
        <v>28</v>
      </c>
      <c r="C55" s="77">
        <v>3188.7698</v>
      </c>
      <c r="D55" s="77">
        <v>3188.7698</v>
      </c>
      <c r="E55" s="14">
        <v>3188.8</v>
      </c>
      <c r="F55" s="14">
        <f t="shared" si="0"/>
        <v>100.00094707369595</v>
      </c>
    </row>
    <row r="56" spans="1:6" ht="12.75" customHeight="1">
      <c r="A56" s="68"/>
      <c r="B56" s="76" t="s">
        <v>8</v>
      </c>
      <c r="C56" s="77">
        <v>933.91715999999997</v>
      </c>
      <c r="D56" s="77">
        <v>933.91715999999997</v>
      </c>
      <c r="E56" s="14">
        <v>933.9</v>
      </c>
      <c r="F56" s="14">
        <f t="shared" si="0"/>
        <v>99.998162577931424</v>
      </c>
    </row>
    <row r="57" spans="1:6" ht="12.75" customHeight="1">
      <c r="A57" s="68"/>
      <c r="B57" s="76" t="s">
        <v>29</v>
      </c>
      <c r="C57" s="77">
        <v>346.05</v>
      </c>
      <c r="D57" s="77">
        <v>346.05</v>
      </c>
      <c r="E57" s="14">
        <v>346.1</v>
      </c>
      <c r="F57" s="14">
        <f t="shared" si="0"/>
        <v>100.01444877907817</v>
      </c>
    </row>
    <row r="58" spans="1:6" ht="12.75" customHeight="1">
      <c r="A58" s="68"/>
      <c r="B58" s="76" t="s">
        <v>30</v>
      </c>
      <c r="C58" s="77">
        <v>1192.3</v>
      </c>
      <c r="D58" s="77">
        <v>1192.3</v>
      </c>
      <c r="E58" s="14">
        <v>1192.3</v>
      </c>
      <c r="F58" s="14">
        <f t="shared" si="0"/>
        <v>100</v>
      </c>
    </row>
    <row r="59" spans="1:6" ht="12.75" customHeight="1">
      <c r="A59" s="68"/>
      <c r="B59" s="76" t="s">
        <v>31</v>
      </c>
      <c r="C59" s="77">
        <v>1065.4275700000001</v>
      </c>
      <c r="D59" s="77">
        <v>1065.4275700000001</v>
      </c>
      <c r="E59" s="14">
        <v>1065.4000000000001</v>
      </c>
      <c r="F59" s="14">
        <f t="shared" si="0"/>
        <v>99.99741230649775</v>
      </c>
    </row>
    <row r="60" spans="1:6" ht="12.75" customHeight="1">
      <c r="A60" s="68"/>
      <c r="B60" s="76" t="s">
        <v>32</v>
      </c>
      <c r="C60" s="77">
        <v>643.745</v>
      </c>
      <c r="D60" s="77">
        <v>643.745</v>
      </c>
      <c r="E60" s="14">
        <v>643.70000000000005</v>
      </c>
      <c r="F60" s="14">
        <f t="shared" si="0"/>
        <v>99.993009654443924</v>
      </c>
    </row>
    <row r="61" spans="1:6" ht="12.75" customHeight="1">
      <c r="A61" s="68"/>
      <c r="B61" s="76" t="s">
        <v>7</v>
      </c>
      <c r="C61" s="77">
        <v>1777.671</v>
      </c>
      <c r="D61" s="77">
        <v>1777.671</v>
      </c>
      <c r="E61" s="14">
        <v>1777.7</v>
      </c>
      <c r="F61" s="14">
        <f t="shared" si="0"/>
        <v>100.00163134798284</v>
      </c>
    </row>
    <row r="62" spans="1:6" ht="12.75" customHeight="1">
      <c r="A62" s="68"/>
      <c r="B62" s="76" t="s">
        <v>9</v>
      </c>
      <c r="C62" s="78">
        <v>1086</v>
      </c>
      <c r="D62" s="78">
        <v>1086</v>
      </c>
      <c r="E62" s="14">
        <v>980.7</v>
      </c>
      <c r="F62" s="14">
        <f t="shared" si="0"/>
        <v>90.303867403314925</v>
      </c>
    </row>
    <row r="63" spans="1:6" ht="12.75" customHeight="1">
      <c r="A63" s="68"/>
      <c r="B63" s="76" t="s">
        <v>10</v>
      </c>
      <c r="C63" s="78">
        <v>1285.5150000000001</v>
      </c>
      <c r="D63" s="78">
        <v>1285.5150000000001</v>
      </c>
      <c r="E63" s="14">
        <v>1285.5</v>
      </c>
      <c r="F63" s="14">
        <f t="shared" si="0"/>
        <v>99.99883315247196</v>
      </c>
    </row>
    <row r="64" spans="1:6" ht="12.75" customHeight="1">
      <c r="A64" s="68"/>
      <c r="B64" s="76" t="s">
        <v>15</v>
      </c>
      <c r="C64" s="78">
        <v>1355.0239999999999</v>
      </c>
      <c r="D64" s="78">
        <v>1355.0239999999999</v>
      </c>
      <c r="E64" s="14">
        <f>671.98845+683.03541</f>
        <v>1355.0238599999998</v>
      </c>
      <c r="F64" s="14">
        <f t="shared" si="0"/>
        <v>99.999989668079664</v>
      </c>
    </row>
    <row r="65" spans="1:6" ht="12.75" customHeight="1">
      <c r="A65" s="68"/>
      <c r="B65" s="76" t="s">
        <v>3</v>
      </c>
      <c r="C65" s="78">
        <v>587.1</v>
      </c>
      <c r="D65" s="78">
        <v>587.1</v>
      </c>
      <c r="E65" s="14">
        <v>587.1</v>
      </c>
      <c r="F65" s="14">
        <f t="shared" si="0"/>
        <v>100</v>
      </c>
    </row>
    <row r="66" spans="1:6" ht="12.75" customHeight="1">
      <c r="A66" s="68"/>
      <c r="B66" s="76" t="s">
        <v>16</v>
      </c>
      <c r="C66" s="78">
        <v>528.29999999999995</v>
      </c>
      <c r="D66" s="78">
        <v>528.29999999999995</v>
      </c>
      <c r="E66" s="14">
        <v>528.29999999999995</v>
      </c>
      <c r="F66" s="14">
        <f t="shared" si="0"/>
        <v>100</v>
      </c>
    </row>
    <row r="67" spans="1:6" ht="30" customHeight="1">
      <c r="A67" s="54" t="s">
        <v>33</v>
      </c>
      <c r="B67" s="73" t="s">
        <v>4</v>
      </c>
      <c r="C67" s="10">
        <f>0</f>
        <v>0</v>
      </c>
      <c r="D67" s="10">
        <f>SUM(D71:D77)</f>
        <v>135495.23122000002</v>
      </c>
      <c r="E67" s="10">
        <f>SUM(E71:E77)</f>
        <v>135396.5</v>
      </c>
      <c r="F67" s="15">
        <f t="shared" si="0"/>
        <v>99.927133066521208</v>
      </c>
    </row>
    <row r="68" spans="1:6" ht="20.25" hidden="1" customHeight="1">
      <c r="A68" s="54"/>
      <c r="B68" s="79"/>
      <c r="C68" s="10"/>
      <c r="D68" s="80"/>
      <c r="E68" s="35"/>
      <c r="F68" s="15"/>
    </row>
    <row r="69" spans="1:6" ht="18.75" hidden="1" customHeight="1">
      <c r="A69" s="54"/>
      <c r="B69" s="79"/>
      <c r="C69" s="10"/>
      <c r="D69" s="80"/>
      <c r="E69" s="35"/>
      <c r="F69" s="15"/>
    </row>
    <row r="70" spans="1:6" ht="24" hidden="1" customHeight="1">
      <c r="A70" s="54"/>
      <c r="B70" s="79"/>
      <c r="C70" s="10"/>
      <c r="D70" s="80"/>
      <c r="E70" s="35"/>
      <c r="F70" s="15"/>
    </row>
    <row r="71" spans="1:6" ht="21" customHeight="1">
      <c r="A71" s="54"/>
      <c r="B71" s="76" t="s">
        <v>9</v>
      </c>
      <c r="C71" s="57">
        <v>0</v>
      </c>
      <c r="D71" s="81">
        <v>4005.22</v>
      </c>
      <c r="E71" s="36">
        <v>3987.8</v>
      </c>
      <c r="F71" s="14">
        <f t="shared" si="0"/>
        <v>99.565067586799245</v>
      </c>
    </row>
    <row r="72" spans="1:6" ht="21" customHeight="1">
      <c r="A72" s="54"/>
      <c r="B72" s="76" t="s">
        <v>10</v>
      </c>
      <c r="C72" s="57">
        <v>0</v>
      </c>
      <c r="D72" s="81">
        <v>37850.09519</v>
      </c>
      <c r="E72" s="36">
        <v>37850.1</v>
      </c>
      <c r="F72" s="14">
        <f t="shared" si="0"/>
        <v>100.00001270802616</v>
      </c>
    </row>
    <row r="73" spans="1:6" ht="22.5" customHeight="1">
      <c r="A73" s="54"/>
      <c r="B73" s="75" t="s">
        <v>222</v>
      </c>
      <c r="C73" s="57">
        <v>0</v>
      </c>
      <c r="D73" s="81">
        <v>810</v>
      </c>
      <c r="E73" s="36">
        <v>728.7</v>
      </c>
      <c r="F73" s="14">
        <f t="shared" si="0"/>
        <v>89.962962962962962</v>
      </c>
    </row>
    <row r="74" spans="1:6" ht="18" customHeight="1">
      <c r="A74" s="54"/>
      <c r="B74" s="75" t="s">
        <v>221</v>
      </c>
      <c r="C74" s="57">
        <v>0</v>
      </c>
      <c r="D74" s="81">
        <f>3877.18727+5115.0567</f>
        <v>8992.2439699999995</v>
      </c>
      <c r="E74" s="36">
        <v>8992.2000000000007</v>
      </c>
      <c r="F74" s="14">
        <f t="shared" si="0"/>
        <v>99.999511023053373</v>
      </c>
    </row>
    <row r="75" spans="1:6" ht="18.75" customHeight="1">
      <c r="A75" s="54"/>
      <c r="B75" s="75" t="s">
        <v>24</v>
      </c>
      <c r="C75" s="57">
        <v>0</v>
      </c>
      <c r="D75" s="81">
        <f>1998.92833+605.07167</f>
        <v>2604</v>
      </c>
      <c r="E75" s="36">
        <v>2604</v>
      </c>
      <c r="F75" s="14">
        <f t="shared" si="0"/>
        <v>100</v>
      </c>
    </row>
    <row r="76" spans="1:6" ht="12.75" customHeight="1">
      <c r="A76" s="54"/>
      <c r="B76" s="82" t="s">
        <v>15</v>
      </c>
      <c r="C76" s="57">
        <v>0</v>
      </c>
      <c r="D76" s="83">
        <f>25132.83676+7133.9353</f>
        <v>32266.772059999999</v>
      </c>
      <c r="E76" s="37">
        <v>32266.799999999999</v>
      </c>
      <c r="F76" s="14">
        <f t="shared" si="0"/>
        <v>100.00008659062625</v>
      </c>
    </row>
    <row r="77" spans="1:6" ht="18.75" customHeight="1">
      <c r="A77" s="54"/>
      <c r="B77" s="84" t="s">
        <v>98</v>
      </c>
      <c r="C77" s="57">
        <v>0</v>
      </c>
      <c r="D77" s="38">
        <v>48966.9</v>
      </c>
      <c r="E77" s="38">
        <v>48966.9</v>
      </c>
      <c r="F77" s="14">
        <f t="shared" si="0"/>
        <v>100</v>
      </c>
    </row>
    <row r="78" spans="1:6" ht="18.75" customHeight="1">
      <c r="A78" s="59" t="s">
        <v>236</v>
      </c>
      <c r="B78" s="73" t="s">
        <v>4</v>
      </c>
      <c r="C78" s="10">
        <f>0</f>
        <v>0</v>
      </c>
      <c r="D78" s="10">
        <f>SUM(D79:D87)</f>
        <v>557919.80000000005</v>
      </c>
      <c r="E78" s="10">
        <f>SUM(E79:E87)</f>
        <v>353318.7</v>
      </c>
      <c r="F78" s="15">
        <f t="shared" ref="F78" si="6">E78/D78*100</f>
        <v>63.327865402876895</v>
      </c>
    </row>
    <row r="79" spans="1:6" ht="18.75" customHeight="1">
      <c r="A79" s="63"/>
      <c r="B79" s="85" t="s">
        <v>17</v>
      </c>
      <c r="C79" s="57">
        <v>0</v>
      </c>
      <c r="D79" s="39">
        <v>70850</v>
      </c>
      <c r="E79" s="39">
        <v>70850</v>
      </c>
      <c r="F79" s="14">
        <f t="shared" si="0"/>
        <v>100</v>
      </c>
    </row>
    <row r="80" spans="1:6" ht="18.75" customHeight="1">
      <c r="A80" s="63"/>
      <c r="B80" s="85" t="s">
        <v>18</v>
      </c>
      <c r="C80" s="57">
        <v>0</v>
      </c>
      <c r="D80" s="39">
        <v>9072</v>
      </c>
      <c r="E80" s="39">
        <v>9072</v>
      </c>
      <c r="F80" s="14">
        <f t="shared" ref="F80:F83" si="7">E80/D80*100</f>
        <v>100</v>
      </c>
    </row>
    <row r="81" spans="1:7" ht="18.75" customHeight="1">
      <c r="A81" s="63"/>
      <c r="B81" s="85" t="s">
        <v>20</v>
      </c>
      <c r="C81" s="57">
        <v>0</v>
      </c>
      <c r="D81" s="39">
        <v>10512</v>
      </c>
      <c r="E81" s="39">
        <v>10512</v>
      </c>
      <c r="F81" s="14">
        <f t="shared" si="7"/>
        <v>100</v>
      </c>
    </row>
    <row r="82" spans="1:7" ht="18.75" customHeight="1">
      <c r="A82" s="63"/>
      <c r="B82" s="85" t="s">
        <v>42</v>
      </c>
      <c r="C82" s="57">
        <v>0</v>
      </c>
      <c r="D82" s="39">
        <v>225082.9</v>
      </c>
      <c r="E82" s="39">
        <v>76524.899999999994</v>
      </c>
      <c r="F82" s="14">
        <f t="shared" si="7"/>
        <v>33.998540093450011</v>
      </c>
    </row>
    <row r="83" spans="1:7" ht="18.75" customHeight="1">
      <c r="A83" s="63"/>
      <c r="B83" s="85" t="s">
        <v>98</v>
      </c>
      <c r="C83" s="57">
        <v>0</v>
      </c>
      <c r="D83" s="39">
        <v>100932.5</v>
      </c>
      <c r="E83" s="39">
        <v>82289.100000000006</v>
      </c>
      <c r="F83" s="14">
        <f t="shared" si="7"/>
        <v>81.528843534045038</v>
      </c>
    </row>
    <row r="84" spans="1:7" ht="18.75" customHeight="1">
      <c r="A84" s="63"/>
      <c r="B84" s="85" t="s">
        <v>14</v>
      </c>
      <c r="C84" s="57">
        <v>0</v>
      </c>
      <c r="D84" s="39">
        <v>2082.9</v>
      </c>
      <c r="E84" s="39">
        <v>2082.9</v>
      </c>
      <c r="F84" s="14">
        <f t="shared" ref="F84:F87" si="8">E84/D84*100</f>
        <v>100</v>
      </c>
    </row>
    <row r="85" spans="1:7" ht="18.75" customHeight="1">
      <c r="A85" s="63"/>
      <c r="B85" s="85" t="s">
        <v>26</v>
      </c>
      <c r="C85" s="57">
        <v>0</v>
      </c>
      <c r="D85" s="39">
        <v>98142.9</v>
      </c>
      <c r="E85" s="39">
        <v>70113.600000000006</v>
      </c>
      <c r="F85" s="14">
        <f t="shared" si="8"/>
        <v>71.440318148332693</v>
      </c>
    </row>
    <row r="86" spans="1:7" ht="18.75" customHeight="1">
      <c r="A86" s="63"/>
      <c r="B86" s="85" t="s">
        <v>8</v>
      </c>
      <c r="C86" s="57">
        <v>0</v>
      </c>
      <c r="D86" s="39">
        <v>23069.599999999999</v>
      </c>
      <c r="E86" s="39">
        <v>13699.2</v>
      </c>
      <c r="F86" s="14">
        <f t="shared" si="8"/>
        <v>59.38204390193156</v>
      </c>
    </row>
    <row r="87" spans="1:7" ht="18.75" customHeight="1">
      <c r="A87" s="63"/>
      <c r="B87" s="85" t="s">
        <v>31</v>
      </c>
      <c r="C87" s="57">
        <v>0</v>
      </c>
      <c r="D87" s="39">
        <v>18175</v>
      </c>
      <c r="E87" s="39">
        <v>18175</v>
      </c>
      <c r="F87" s="14">
        <f t="shared" si="8"/>
        <v>100</v>
      </c>
    </row>
    <row r="88" spans="1:7" ht="14.25" customHeight="1">
      <c r="A88" s="54" t="s">
        <v>54</v>
      </c>
      <c r="B88" s="55" t="s">
        <v>4</v>
      </c>
      <c r="C88" s="10">
        <f>SUM(C89:C91)</f>
        <v>718.5</v>
      </c>
      <c r="D88" s="10">
        <f>SUM(D89:D91)</f>
        <v>718.5</v>
      </c>
      <c r="E88" s="10">
        <f>SUM(E89:E91)</f>
        <v>643.79999999999995</v>
      </c>
      <c r="F88" s="15">
        <f t="shared" ref="F88:F106" si="9">E88/D88*100</f>
        <v>89.603340292275561</v>
      </c>
    </row>
    <row r="89" spans="1:7" ht="15">
      <c r="A89" s="68"/>
      <c r="B89" s="75" t="s">
        <v>55</v>
      </c>
      <c r="C89" s="57">
        <v>253</v>
      </c>
      <c r="D89" s="57">
        <f>C89</f>
        <v>253</v>
      </c>
      <c r="E89" s="57">
        <v>178.3</v>
      </c>
      <c r="F89" s="14">
        <f t="shared" si="9"/>
        <v>70.474308300395265</v>
      </c>
    </row>
    <row r="90" spans="1:7" ht="15">
      <c r="A90" s="68"/>
      <c r="B90" s="75" t="s">
        <v>56</v>
      </c>
      <c r="C90" s="57">
        <v>148.69999999999999</v>
      </c>
      <c r="D90" s="57">
        <f>C90</f>
        <v>148.69999999999999</v>
      </c>
      <c r="E90" s="57">
        <v>148.69999999999999</v>
      </c>
      <c r="F90" s="14">
        <f t="shared" si="9"/>
        <v>100</v>
      </c>
    </row>
    <row r="91" spans="1:7" ht="15">
      <c r="A91" s="68"/>
      <c r="B91" s="75" t="s">
        <v>97</v>
      </c>
      <c r="C91" s="57">
        <v>316.8</v>
      </c>
      <c r="D91" s="57">
        <f>C91</f>
        <v>316.8</v>
      </c>
      <c r="E91" s="57">
        <v>316.8</v>
      </c>
      <c r="F91" s="14">
        <f t="shared" si="9"/>
        <v>100</v>
      </c>
    </row>
    <row r="92" spans="1:7" ht="32.25" customHeight="1">
      <c r="A92" s="54" t="s">
        <v>57</v>
      </c>
      <c r="B92" s="73" t="s">
        <v>4</v>
      </c>
      <c r="C92" s="86">
        <f>SUM(C93:C100)</f>
        <v>13984.699999999999</v>
      </c>
      <c r="D92" s="86">
        <f>SUM(D93:D100)</f>
        <v>13984.699999999999</v>
      </c>
      <c r="E92" s="10">
        <f>SUM(E93:E100)</f>
        <v>13984.699999999999</v>
      </c>
      <c r="F92" s="15">
        <f t="shared" si="9"/>
        <v>100</v>
      </c>
      <c r="G92" s="26"/>
    </row>
    <row r="93" spans="1:7" ht="16.5" customHeight="1">
      <c r="A93" s="54"/>
      <c r="B93" s="75" t="s">
        <v>14</v>
      </c>
      <c r="C93" s="57">
        <v>2250</v>
      </c>
      <c r="D93" s="57">
        <v>2250</v>
      </c>
      <c r="E93" s="57">
        <v>2250</v>
      </c>
      <c r="F93" s="14">
        <f t="shared" si="9"/>
        <v>100</v>
      </c>
      <c r="G93" s="27"/>
    </row>
    <row r="94" spans="1:7" ht="18" customHeight="1">
      <c r="A94" s="54"/>
      <c r="B94" s="75" t="s">
        <v>29</v>
      </c>
      <c r="C94" s="57">
        <v>1775.3</v>
      </c>
      <c r="D94" s="57">
        <v>1775.3</v>
      </c>
      <c r="E94" s="57">
        <v>1775.3</v>
      </c>
      <c r="F94" s="14">
        <f t="shared" si="9"/>
        <v>100</v>
      </c>
      <c r="G94" s="27"/>
    </row>
    <row r="95" spans="1:7" ht="18.75" customHeight="1">
      <c r="A95" s="54"/>
      <c r="B95" s="75" t="s">
        <v>30</v>
      </c>
      <c r="C95" s="57">
        <v>2250</v>
      </c>
      <c r="D95" s="57">
        <v>2250</v>
      </c>
      <c r="E95" s="57">
        <v>2250</v>
      </c>
      <c r="F95" s="14">
        <f t="shared" si="9"/>
        <v>100</v>
      </c>
      <c r="G95" s="27"/>
    </row>
    <row r="96" spans="1:7" ht="19.5" customHeight="1">
      <c r="A96" s="54"/>
      <c r="B96" s="75" t="s">
        <v>32</v>
      </c>
      <c r="C96" s="57">
        <v>2250</v>
      </c>
      <c r="D96" s="57">
        <v>2250</v>
      </c>
      <c r="E96" s="57">
        <v>2250</v>
      </c>
      <c r="F96" s="14">
        <f t="shared" si="9"/>
        <v>100</v>
      </c>
      <c r="G96" s="27"/>
    </row>
    <row r="97" spans="1:7" ht="17.25" customHeight="1">
      <c r="A97" s="54"/>
      <c r="B97" s="75" t="s">
        <v>7</v>
      </c>
      <c r="C97" s="57">
        <v>1408.9</v>
      </c>
      <c r="D97" s="57">
        <v>1408.9</v>
      </c>
      <c r="E97" s="57">
        <v>1408.9</v>
      </c>
      <c r="F97" s="14">
        <f t="shared" si="9"/>
        <v>100</v>
      </c>
      <c r="G97" s="27"/>
    </row>
    <row r="98" spans="1:7" ht="18" customHeight="1">
      <c r="A98" s="54"/>
      <c r="B98" s="75" t="s">
        <v>6</v>
      </c>
      <c r="C98" s="57">
        <v>1080</v>
      </c>
      <c r="D98" s="57">
        <v>1080</v>
      </c>
      <c r="E98" s="57">
        <v>1080</v>
      </c>
      <c r="F98" s="14">
        <f t="shared" si="9"/>
        <v>100</v>
      </c>
      <c r="G98" s="27"/>
    </row>
    <row r="99" spans="1:7" ht="18.75" customHeight="1">
      <c r="A99" s="54"/>
      <c r="B99" s="75" t="s">
        <v>3</v>
      </c>
      <c r="C99" s="57">
        <v>1350</v>
      </c>
      <c r="D99" s="57">
        <v>1350</v>
      </c>
      <c r="E99" s="57">
        <v>1350</v>
      </c>
      <c r="F99" s="14">
        <f t="shared" si="9"/>
        <v>100</v>
      </c>
      <c r="G99" s="27"/>
    </row>
    <row r="100" spans="1:7" ht="17.25" customHeight="1">
      <c r="A100" s="54"/>
      <c r="B100" s="75" t="s">
        <v>39</v>
      </c>
      <c r="C100" s="57">
        <v>1620.5</v>
      </c>
      <c r="D100" s="57">
        <v>1620.5</v>
      </c>
      <c r="E100" s="57">
        <v>1620.5</v>
      </c>
      <c r="F100" s="14">
        <f t="shared" si="9"/>
        <v>100</v>
      </c>
      <c r="G100" s="27"/>
    </row>
    <row r="101" spans="1:7" ht="42.75" customHeight="1">
      <c r="A101" s="54" t="s">
        <v>58</v>
      </c>
      <c r="B101" s="73" t="s">
        <v>4</v>
      </c>
      <c r="C101" s="86">
        <f>SUM(C102:C130)</f>
        <v>45775.100000000006</v>
      </c>
      <c r="D101" s="86">
        <f>SUM(D102:D130)</f>
        <v>45775.1</v>
      </c>
      <c r="E101" s="86">
        <f>SUM(E102:E130)</f>
        <v>45148.999999999993</v>
      </c>
      <c r="F101" s="15">
        <f t="shared" si="9"/>
        <v>98.632225817092689</v>
      </c>
      <c r="G101" s="26"/>
    </row>
    <row r="102" spans="1:7" ht="15" customHeight="1">
      <c r="A102" s="54"/>
      <c r="B102" s="75" t="s">
        <v>17</v>
      </c>
      <c r="C102" s="57">
        <v>7381.8</v>
      </c>
      <c r="D102" s="57">
        <v>7381.8</v>
      </c>
      <c r="E102" s="57">
        <v>7381.8</v>
      </c>
      <c r="F102" s="14">
        <f t="shared" si="9"/>
        <v>100</v>
      </c>
      <c r="G102" s="7"/>
    </row>
    <row r="103" spans="1:7" ht="15.75" customHeight="1">
      <c r="A103" s="54"/>
      <c r="B103" s="75" t="s">
        <v>18</v>
      </c>
      <c r="C103" s="57">
        <v>3403.8</v>
      </c>
      <c r="D103" s="57">
        <v>3403.8</v>
      </c>
      <c r="E103" s="57">
        <v>3403.8</v>
      </c>
      <c r="F103" s="14">
        <f t="shared" si="9"/>
        <v>100</v>
      </c>
      <c r="G103" s="7"/>
    </row>
    <row r="104" spans="1:7" ht="16.5" customHeight="1">
      <c r="A104" s="54"/>
      <c r="B104" s="75" t="s">
        <v>19</v>
      </c>
      <c r="C104" s="57">
        <v>1952.1</v>
      </c>
      <c r="D104" s="57">
        <v>1952.1</v>
      </c>
      <c r="E104" s="57">
        <v>1952.1</v>
      </c>
      <c r="F104" s="14">
        <f t="shared" si="9"/>
        <v>100</v>
      </c>
      <c r="G104" s="7"/>
    </row>
    <row r="105" spans="1:7" ht="13.5" customHeight="1">
      <c r="A105" s="54"/>
      <c r="B105" s="75" t="s">
        <v>20</v>
      </c>
      <c r="C105" s="57">
        <v>1230.3</v>
      </c>
      <c r="D105" s="57">
        <v>1230.3</v>
      </c>
      <c r="E105" s="57">
        <v>1230.3</v>
      </c>
      <c r="F105" s="14">
        <f t="shared" si="9"/>
        <v>100</v>
      </c>
      <c r="G105" s="7"/>
    </row>
    <row r="106" spans="1:7" ht="15.75" customHeight="1">
      <c r="A106" s="54"/>
      <c r="B106" s="75" t="s">
        <v>21</v>
      </c>
      <c r="C106" s="57">
        <v>4101</v>
      </c>
      <c r="D106" s="57">
        <v>4101</v>
      </c>
      <c r="E106" s="57">
        <v>4101</v>
      </c>
      <c r="F106" s="14">
        <f t="shared" si="9"/>
        <v>100</v>
      </c>
      <c r="G106" s="7"/>
    </row>
    <row r="107" spans="1:7" ht="14.25" customHeight="1">
      <c r="A107" s="54"/>
      <c r="B107" s="75" t="s">
        <v>22</v>
      </c>
      <c r="C107" s="57">
        <v>2323.9</v>
      </c>
      <c r="D107" s="57">
        <v>2446.9</v>
      </c>
      <c r="E107" s="57">
        <v>2363.6999999999998</v>
      </c>
      <c r="F107" s="14">
        <f t="shared" ref="F107:F170" si="10">E107/D107*100</f>
        <v>96.599779312599608</v>
      </c>
      <c r="G107" s="7"/>
    </row>
    <row r="108" spans="1:7" ht="16.5" customHeight="1">
      <c r="A108" s="54"/>
      <c r="B108" s="75" t="s">
        <v>23</v>
      </c>
      <c r="C108" s="57">
        <v>2187.1999999999998</v>
      </c>
      <c r="D108" s="57">
        <v>2187.1999999999998</v>
      </c>
      <c r="E108" s="57">
        <v>2187.1999999999998</v>
      </c>
      <c r="F108" s="14">
        <f t="shared" si="10"/>
        <v>100</v>
      </c>
      <c r="G108" s="7"/>
    </row>
    <row r="109" spans="1:7" ht="15.75" customHeight="1">
      <c r="A109" s="54"/>
      <c r="B109" s="75" t="s">
        <v>24</v>
      </c>
      <c r="C109" s="57">
        <v>981.5</v>
      </c>
      <c r="D109" s="57">
        <v>981.5</v>
      </c>
      <c r="E109" s="57">
        <v>882.1</v>
      </c>
      <c r="F109" s="14">
        <f t="shared" si="10"/>
        <v>89.872643912379019</v>
      </c>
      <c r="G109" s="7"/>
    </row>
    <row r="110" spans="1:7" ht="15" customHeight="1">
      <c r="A110" s="54"/>
      <c r="B110" s="75" t="s">
        <v>59</v>
      </c>
      <c r="C110" s="57">
        <v>355.4</v>
      </c>
      <c r="D110" s="57">
        <v>355.4</v>
      </c>
      <c r="E110" s="57">
        <v>355.4</v>
      </c>
      <c r="F110" s="14">
        <f t="shared" si="10"/>
        <v>100</v>
      </c>
      <c r="G110" s="7"/>
    </row>
    <row r="111" spans="1:7" ht="14.25" customHeight="1">
      <c r="A111" s="54"/>
      <c r="B111" s="75" t="s">
        <v>25</v>
      </c>
      <c r="C111" s="57">
        <v>1000.6</v>
      </c>
      <c r="D111" s="57">
        <v>1000.6</v>
      </c>
      <c r="E111" s="57">
        <v>1000.6</v>
      </c>
      <c r="F111" s="14">
        <f t="shared" si="10"/>
        <v>100</v>
      </c>
      <c r="G111" s="7"/>
    </row>
    <row r="112" spans="1:7" ht="15.75" customHeight="1">
      <c r="A112" s="54"/>
      <c r="B112" s="75" t="s">
        <v>34</v>
      </c>
      <c r="C112" s="57">
        <v>1271.3</v>
      </c>
      <c r="D112" s="57">
        <v>1271.3</v>
      </c>
      <c r="E112" s="57">
        <v>1271.3</v>
      </c>
      <c r="F112" s="14">
        <f t="shared" si="10"/>
        <v>100</v>
      </c>
      <c r="G112" s="7"/>
    </row>
    <row r="113" spans="1:7" ht="17.25" customHeight="1">
      <c r="A113" s="54"/>
      <c r="B113" s="75" t="s">
        <v>14</v>
      </c>
      <c r="C113" s="57">
        <v>2050.5</v>
      </c>
      <c r="D113" s="57">
        <v>2050.5</v>
      </c>
      <c r="E113" s="57">
        <v>1854.6</v>
      </c>
      <c r="F113" s="14">
        <f t="shared" si="10"/>
        <v>90.446232626188731</v>
      </c>
      <c r="G113" s="7"/>
    </row>
    <row r="114" spans="1:7" ht="17.25" customHeight="1">
      <c r="A114" s="54"/>
      <c r="B114" s="75" t="s">
        <v>26</v>
      </c>
      <c r="C114" s="57">
        <v>1640.4</v>
      </c>
      <c r="D114" s="57">
        <v>1405.3</v>
      </c>
      <c r="E114" s="57">
        <v>1405.3</v>
      </c>
      <c r="F114" s="14">
        <f t="shared" si="10"/>
        <v>100</v>
      </c>
      <c r="G114" s="7"/>
    </row>
    <row r="115" spans="1:7" ht="17.25" customHeight="1">
      <c r="A115" s="54"/>
      <c r="B115" s="75" t="s">
        <v>27</v>
      </c>
      <c r="C115" s="57">
        <v>273.39999999999998</v>
      </c>
      <c r="D115" s="57">
        <v>437.4</v>
      </c>
      <c r="E115" s="57">
        <v>431.4</v>
      </c>
      <c r="F115" s="14">
        <f t="shared" si="10"/>
        <v>98.628257887517151</v>
      </c>
      <c r="G115" s="7"/>
    </row>
    <row r="116" spans="1:7" ht="17.25" customHeight="1">
      <c r="A116" s="54"/>
      <c r="B116" s="75" t="s">
        <v>28</v>
      </c>
      <c r="C116" s="57">
        <v>1230.3</v>
      </c>
      <c r="D116" s="57">
        <v>1230.3</v>
      </c>
      <c r="E116" s="57">
        <v>1230.3</v>
      </c>
      <c r="F116" s="14">
        <f t="shared" si="10"/>
        <v>100</v>
      </c>
      <c r="G116" s="7"/>
    </row>
    <row r="117" spans="1:7" ht="15" customHeight="1">
      <c r="A117" s="54"/>
      <c r="B117" s="75" t="s">
        <v>8</v>
      </c>
      <c r="C117" s="57">
        <v>615.1</v>
      </c>
      <c r="D117" s="57">
        <v>615.1</v>
      </c>
      <c r="E117" s="57">
        <v>615.1</v>
      </c>
      <c r="F117" s="14">
        <f t="shared" si="10"/>
        <v>100</v>
      </c>
      <c r="G117" s="7"/>
    </row>
    <row r="118" spans="1:7" ht="15.75" customHeight="1">
      <c r="A118" s="54"/>
      <c r="B118" s="75" t="s">
        <v>29</v>
      </c>
      <c r="C118" s="57">
        <v>820.2</v>
      </c>
      <c r="D118" s="57">
        <v>861.2</v>
      </c>
      <c r="E118" s="57">
        <v>837.1</v>
      </c>
      <c r="F118" s="14">
        <f t="shared" si="10"/>
        <v>97.20157919182536</v>
      </c>
      <c r="G118" s="7"/>
    </row>
    <row r="119" spans="1:7" ht="16.5" customHeight="1">
      <c r="A119" s="54"/>
      <c r="B119" s="75" t="s">
        <v>30</v>
      </c>
      <c r="C119" s="57">
        <v>1995.8</v>
      </c>
      <c r="D119" s="57">
        <v>1995.8</v>
      </c>
      <c r="E119" s="57">
        <v>1995.8</v>
      </c>
      <c r="F119" s="14">
        <f t="shared" si="10"/>
        <v>100</v>
      </c>
      <c r="G119" s="7"/>
    </row>
    <row r="120" spans="1:7" ht="18.75" customHeight="1">
      <c r="A120" s="54"/>
      <c r="B120" s="75" t="s">
        <v>31</v>
      </c>
      <c r="C120" s="57">
        <v>314.39999999999998</v>
      </c>
      <c r="D120" s="57">
        <v>314.39999999999998</v>
      </c>
      <c r="E120" s="57">
        <v>314.39999999999998</v>
      </c>
      <c r="F120" s="14">
        <f t="shared" si="10"/>
        <v>100</v>
      </c>
      <c r="G120" s="7"/>
    </row>
    <row r="121" spans="1:7" ht="20.25" customHeight="1">
      <c r="A121" s="54"/>
      <c r="B121" s="75" t="s">
        <v>32</v>
      </c>
      <c r="C121" s="57">
        <v>792.9</v>
      </c>
      <c r="D121" s="57">
        <v>792.9</v>
      </c>
      <c r="E121" s="57">
        <v>792.9</v>
      </c>
      <c r="F121" s="14">
        <f t="shared" si="10"/>
        <v>100</v>
      </c>
      <c r="G121" s="7"/>
    </row>
    <row r="122" spans="1:7" ht="17.25" customHeight="1">
      <c r="A122" s="54"/>
      <c r="B122" s="75" t="s">
        <v>7</v>
      </c>
      <c r="C122" s="57">
        <v>1367</v>
      </c>
      <c r="D122" s="57">
        <v>1369.7</v>
      </c>
      <c r="E122" s="57">
        <v>1369</v>
      </c>
      <c r="F122" s="14">
        <f t="shared" si="10"/>
        <v>99.948893918376285</v>
      </c>
      <c r="G122" s="7"/>
    </row>
    <row r="123" spans="1:7" ht="17.25" customHeight="1">
      <c r="A123" s="54"/>
      <c r="B123" s="75" t="s">
        <v>5</v>
      </c>
      <c r="C123" s="57">
        <v>642.5</v>
      </c>
      <c r="D123" s="57">
        <v>546.9</v>
      </c>
      <c r="E123" s="57">
        <v>330.1</v>
      </c>
      <c r="F123" s="14">
        <f t="shared" si="10"/>
        <v>60.358383616748959</v>
      </c>
      <c r="G123" s="7"/>
    </row>
    <row r="124" spans="1:7" ht="17.25" customHeight="1">
      <c r="A124" s="54"/>
      <c r="B124" s="23" t="s">
        <v>6</v>
      </c>
      <c r="C124" s="57">
        <v>369.1</v>
      </c>
      <c r="D124" s="57">
        <v>369.1</v>
      </c>
      <c r="E124" s="57">
        <v>369.1</v>
      </c>
      <c r="F124" s="14">
        <f t="shared" si="10"/>
        <v>100</v>
      </c>
      <c r="G124" s="7"/>
    </row>
    <row r="125" spans="1:7" ht="15" customHeight="1">
      <c r="A125" s="54"/>
      <c r="B125" s="75" t="s">
        <v>9</v>
      </c>
      <c r="C125" s="57">
        <v>820.2</v>
      </c>
      <c r="D125" s="57">
        <v>820.2</v>
      </c>
      <c r="E125" s="57">
        <v>820.2</v>
      </c>
      <c r="F125" s="14">
        <f t="shared" si="10"/>
        <v>100</v>
      </c>
      <c r="G125" s="7"/>
    </row>
    <row r="126" spans="1:7" ht="15" customHeight="1">
      <c r="A126" s="54"/>
      <c r="B126" s="75" t="s">
        <v>10</v>
      </c>
      <c r="C126" s="57">
        <v>1613</v>
      </c>
      <c r="D126" s="57">
        <v>1613</v>
      </c>
      <c r="E126" s="57">
        <v>1613</v>
      </c>
      <c r="F126" s="14">
        <f t="shared" si="10"/>
        <v>100</v>
      </c>
      <c r="G126" s="7"/>
    </row>
    <row r="127" spans="1:7" ht="15" customHeight="1">
      <c r="A127" s="54"/>
      <c r="B127" s="75" t="s">
        <v>15</v>
      </c>
      <c r="C127" s="57">
        <v>1394.3</v>
      </c>
      <c r="D127" s="57">
        <v>1394.3</v>
      </c>
      <c r="E127" s="57">
        <v>1394.3</v>
      </c>
      <c r="F127" s="14">
        <f t="shared" si="10"/>
        <v>100</v>
      </c>
      <c r="G127" s="7"/>
    </row>
    <row r="128" spans="1:7" ht="17.25" customHeight="1">
      <c r="A128" s="54"/>
      <c r="B128" s="75" t="s">
        <v>3</v>
      </c>
      <c r="C128" s="57">
        <v>1654.1</v>
      </c>
      <c r="D128" s="57">
        <v>1654.1</v>
      </c>
      <c r="E128" s="57">
        <v>1654.1</v>
      </c>
      <c r="F128" s="14">
        <f t="shared" si="10"/>
        <v>100</v>
      </c>
      <c r="G128" s="7"/>
    </row>
    <row r="129" spans="1:7" ht="19.5" customHeight="1">
      <c r="A129" s="54"/>
      <c r="B129" s="75" t="s">
        <v>16</v>
      </c>
      <c r="C129" s="57">
        <v>1555.6</v>
      </c>
      <c r="D129" s="57">
        <v>1555.6</v>
      </c>
      <c r="E129" s="57">
        <v>1555.6</v>
      </c>
      <c r="F129" s="14">
        <f t="shared" si="10"/>
        <v>100</v>
      </c>
      <c r="G129" s="7"/>
    </row>
    <row r="130" spans="1:7" ht="15" customHeight="1">
      <c r="A130" s="54"/>
      <c r="B130" s="75" t="s">
        <v>39</v>
      </c>
      <c r="C130" s="57">
        <v>437.4</v>
      </c>
      <c r="D130" s="57">
        <v>437.4</v>
      </c>
      <c r="E130" s="57">
        <v>437.4</v>
      </c>
      <c r="F130" s="14">
        <f t="shared" si="10"/>
        <v>100</v>
      </c>
      <c r="G130" s="7"/>
    </row>
    <row r="131" spans="1:7" s="11" customFormat="1" ht="15" customHeight="1">
      <c r="A131" s="54" t="s">
        <v>72</v>
      </c>
      <c r="B131" s="73" t="s">
        <v>4</v>
      </c>
      <c r="C131" s="86">
        <f>SUM(C132:C160)</f>
        <v>33536.199999999997</v>
      </c>
      <c r="D131" s="86">
        <f>SUM(D132:D160)</f>
        <v>31455.600000000002</v>
      </c>
      <c r="E131" s="86">
        <f>SUM(E132:E160)</f>
        <v>29253.599999999999</v>
      </c>
      <c r="F131" s="15">
        <f t="shared" si="10"/>
        <v>92.999656658909686</v>
      </c>
      <c r="G131" s="28"/>
    </row>
    <row r="132" spans="1:7" s="11" customFormat="1" ht="14.25" customHeight="1">
      <c r="A132" s="54"/>
      <c r="B132" s="75" t="s">
        <v>17</v>
      </c>
      <c r="C132" s="57">
        <v>3337.1</v>
      </c>
      <c r="D132" s="57">
        <v>3089.9</v>
      </c>
      <c r="E132" s="57">
        <v>2751.2</v>
      </c>
      <c r="F132" s="14">
        <f t="shared" si="10"/>
        <v>89.038480209715516</v>
      </c>
      <c r="G132" s="17"/>
    </row>
    <row r="133" spans="1:7" s="11" customFormat="1" ht="12" customHeight="1">
      <c r="A133" s="54"/>
      <c r="B133" s="75" t="s">
        <v>18</v>
      </c>
      <c r="C133" s="57">
        <v>1637.7</v>
      </c>
      <c r="D133" s="57">
        <v>1122.7</v>
      </c>
      <c r="E133" s="57">
        <v>1032.2</v>
      </c>
      <c r="F133" s="14">
        <f t="shared" si="10"/>
        <v>91.939075443128175</v>
      </c>
      <c r="G133" s="17"/>
    </row>
    <row r="134" spans="1:7" s="11" customFormat="1" ht="15.75" customHeight="1">
      <c r="A134" s="54"/>
      <c r="B134" s="75" t="s">
        <v>19</v>
      </c>
      <c r="C134" s="57">
        <v>1256.5999999999999</v>
      </c>
      <c r="D134" s="57">
        <v>1493.4</v>
      </c>
      <c r="E134" s="57">
        <v>1493.4</v>
      </c>
      <c r="F134" s="14">
        <f t="shared" si="10"/>
        <v>100</v>
      </c>
      <c r="G134" s="17"/>
    </row>
    <row r="135" spans="1:7" s="11" customFormat="1" ht="12.75" customHeight="1">
      <c r="A135" s="54"/>
      <c r="B135" s="75" t="s">
        <v>20</v>
      </c>
      <c r="C135" s="57">
        <v>2111.4</v>
      </c>
      <c r="D135" s="57">
        <v>1977.5</v>
      </c>
      <c r="E135" s="57">
        <v>1748.8</v>
      </c>
      <c r="F135" s="14">
        <f t="shared" si="10"/>
        <v>88.434892541087223</v>
      </c>
      <c r="G135" s="17"/>
    </row>
    <row r="136" spans="1:7" s="11" customFormat="1" ht="12.75" customHeight="1">
      <c r="A136" s="54"/>
      <c r="B136" s="75" t="s">
        <v>21</v>
      </c>
      <c r="C136" s="57">
        <v>1421.4</v>
      </c>
      <c r="D136" s="57">
        <v>1421.4</v>
      </c>
      <c r="E136" s="57">
        <v>1367.6</v>
      </c>
      <c r="F136" s="14">
        <f t="shared" si="10"/>
        <v>96.214999296468264</v>
      </c>
      <c r="G136" s="17"/>
    </row>
    <row r="137" spans="1:7" s="11" customFormat="1" ht="12.75" customHeight="1">
      <c r="A137" s="54"/>
      <c r="B137" s="75" t="s">
        <v>22</v>
      </c>
      <c r="C137" s="57">
        <v>412</v>
      </c>
      <c r="D137" s="57">
        <v>999.1</v>
      </c>
      <c r="E137" s="57">
        <v>928.5</v>
      </c>
      <c r="F137" s="14">
        <f t="shared" si="10"/>
        <v>92.933640276248624</v>
      </c>
      <c r="G137" s="17"/>
    </row>
    <row r="138" spans="1:7" s="11" customFormat="1" ht="12.75" customHeight="1">
      <c r="A138" s="54"/>
      <c r="B138" s="75" t="s">
        <v>23</v>
      </c>
      <c r="C138" s="57">
        <v>988.8</v>
      </c>
      <c r="D138" s="57">
        <v>916.7</v>
      </c>
      <c r="E138" s="57">
        <v>806.6</v>
      </c>
      <c r="F138" s="14">
        <f t="shared" si="10"/>
        <v>87.989527653539866</v>
      </c>
      <c r="G138" s="17"/>
    </row>
    <row r="139" spans="1:7" s="11" customFormat="1" ht="12.75" customHeight="1">
      <c r="A139" s="54"/>
      <c r="B139" s="75" t="s">
        <v>24</v>
      </c>
      <c r="C139" s="57">
        <v>566.5</v>
      </c>
      <c r="D139" s="57">
        <v>432.6</v>
      </c>
      <c r="E139" s="57">
        <v>396.2</v>
      </c>
      <c r="F139" s="14">
        <f t="shared" si="10"/>
        <v>91.585760517799343</v>
      </c>
      <c r="G139" s="17"/>
    </row>
    <row r="140" spans="1:7" s="11" customFormat="1" ht="12.75" customHeight="1">
      <c r="A140" s="54"/>
      <c r="B140" s="75" t="s">
        <v>59</v>
      </c>
      <c r="C140" s="57">
        <v>236.9</v>
      </c>
      <c r="D140" s="57">
        <v>236.9</v>
      </c>
      <c r="E140" s="57">
        <v>236.5</v>
      </c>
      <c r="F140" s="14">
        <f t="shared" si="10"/>
        <v>99.831152384972555</v>
      </c>
      <c r="G140" s="17"/>
    </row>
    <row r="141" spans="1:7" s="11" customFormat="1" ht="12.75" customHeight="1">
      <c r="A141" s="54"/>
      <c r="B141" s="75" t="s">
        <v>25</v>
      </c>
      <c r="C141" s="57">
        <v>1287.5</v>
      </c>
      <c r="D141" s="57">
        <v>1205.0999999999999</v>
      </c>
      <c r="E141" s="57">
        <v>1167.3</v>
      </c>
      <c r="F141" s="14">
        <f t="shared" si="10"/>
        <v>96.863330843913374</v>
      </c>
      <c r="G141" s="17"/>
    </row>
    <row r="142" spans="1:7" s="11" customFormat="1" ht="12.75" customHeight="1">
      <c r="A142" s="54"/>
      <c r="B142" s="75" t="s">
        <v>34</v>
      </c>
      <c r="C142" s="57">
        <v>710.7</v>
      </c>
      <c r="D142" s="57">
        <v>463.5</v>
      </c>
      <c r="E142" s="57">
        <v>396.3</v>
      </c>
      <c r="F142" s="14">
        <f t="shared" si="10"/>
        <v>85.501618122977348</v>
      </c>
      <c r="G142" s="17"/>
    </row>
    <row r="143" spans="1:7" s="11" customFormat="1" ht="12.75" customHeight="1">
      <c r="A143" s="54"/>
      <c r="B143" s="75" t="s">
        <v>14</v>
      </c>
      <c r="C143" s="57">
        <v>1009.4</v>
      </c>
      <c r="D143" s="57">
        <v>1009.4</v>
      </c>
      <c r="E143" s="57">
        <v>1001</v>
      </c>
      <c r="F143" s="14">
        <f t="shared" si="10"/>
        <v>99.167822468793347</v>
      </c>
      <c r="G143" s="17"/>
    </row>
    <row r="144" spans="1:7" s="11" customFormat="1" ht="16.5" customHeight="1">
      <c r="A144" s="54"/>
      <c r="B144" s="75" t="s">
        <v>26</v>
      </c>
      <c r="C144" s="57">
        <v>999.1</v>
      </c>
      <c r="D144" s="57">
        <v>885.8</v>
      </c>
      <c r="E144" s="57">
        <v>823.5</v>
      </c>
      <c r="F144" s="14">
        <f t="shared" si="10"/>
        <v>92.966809663580946</v>
      </c>
      <c r="G144" s="17"/>
    </row>
    <row r="145" spans="1:7" s="11" customFormat="1" ht="12.75" customHeight="1">
      <c r="A145" s="54"/>
      <c r="B145" s="75" t="s">
        <v>27</v>
      </c>
      <c r="C145" s="57">
        <v>1236</v>
      </c>
      <c r="D145" s="57">
        <v>1081.5</v>
      </c>
      <c r="E145" s="57">
        <v>1026.4000000000001</v>
      </c>
      <c r="F145" s="14">
        <f t="shared" si="10"/>
        <v>94.905224225612585</v>
      </c>
      <c r="G145" s="17"/>
    </row>
    <row r="146" spans="1:7" s="11" customFormat="1" ht="12.75" customHeight="1">
      <c r="A146" s="54"/>
      <c r="B146" s="75" t="s">
        <v>28</v>
      </c>
      <c r="C146" s="57">
        <v>1050.5999999999999</v>
      </c>
      <c r="D146" s="57">
        <v>896.1</v>
      </c>
      <c r="E146" s="57">
        <v>723.7</v>
      </c>
      <c r="F146" s="14">
        <f t="shared" si="10"/>
        <v>80.76107577279322</v>
      </c>
      <c r="G146" s="17"/>
    </row>
    <row r="147" spans="1:7" s="11" customFormat="1" ht="12.75" customHeight="1">
      <c r="A147" s="54"/>
      <c r="B147" s="75" t="s">
        <v>8</v>
      </c>
      <c r="C147" s="57">
        <v>2132</v>
      </c>
      <c r="D147" s="57">
        <v>1627.4</v>
      </c>
      <c r="E147" s="57">
        <v>1627.4</v>
      </c>
      <c r="F147" s="14">
        <f t="shared" si="10"/>
        <v>100</v>
      </c>
      <c r="G147" s="17"/>
    </row>
    <row r="148" spans="1:7" s="11" customFormat="1" ht="12.75" customHeight="1">
      <c r="A148" s="54"/>
      <c r="B148" s="75" t="s">
        <v>29</v>
      </c>
      <c r="C148" s="57">
        <v>1277.2</v>
      </c>
      <c r="D148" s="57">
        <v>1132.9000000000001</v>
      </c>
      <c r="E148" s="57">
        <v>851.6</v>
      </c>
      <c r="F148" s="14">
        <f t="shared" si="10"/>
        <v>75.169917909789035</v>
      </c>
      <c r="G148" s="17"/>
    </row>
    <row r="149" spans="1:7" s="11" customFormat="1" ht="12.75" customHeight="1">
      <c r="A149" s="54"/>
      <c r="B149" s="75" t="s">
        <v>30</v>
      </c>
      <c r="C149" s="57">
        <v>988.8</v>
      </c>
      <c r="D149" s="57">
        <v>1019.6</v>
      </c>
      <c r="E149" s="57">
        <v>1019.6</v>
      </c>
      <c r="F149" s="14">
        <f t="shared" si="10"/>
        <v>100</v>
      </c>
      <c r="G149" s="17"/>
    </row>
    <row r="150" spans="1:7" s="11" customFormat="1" ht="12.75" customHeight="1">
      <c r="A150" s="54"/>
      <c r="B150" s="75" t="s">
        <v>31</v>
      </c>
      <c r="C150" s="57">
        <v>1174.2</v>
      </c>
      <c r="D150" s="57">
        <v>1174.2</v>
      </c>
      <c r="E150" s="57">
        <v>1056.8</v>
      </c>
      <c r="F150" s="14">
        <f t="shared" si="10"/>
        <v>90.001703287344569</v>
      </c>
      <c r="G150" s="17"/>
    </row>
    <row r="151" spans="1:7" s="11" customFormat="1" ht="12.75" customHeight="1">
      <c r="A151" s="54"/>
      <c r="B151" s="75" t="s">
        <v>32</v>
      </c>
      <c r="C151" s="57">
        <v>1946.6</v>
      </c>
      <c r="D151" s="57">
        <v>1483.2</v>
      </c>
      <c r="E151" s="57">
        <v>1354.9</v>
      </c>
      <c r="F151" s="14">
        <f t="shared" si="10"/>
        <v>91.349784250269693</v>
      </c>
      <c r="G151" s="17"/>
    </row>
    <row r="152" spans="1:7" s="11" customFormat="1" ht="12.75" customHeight="1">
      <c r="A152" s="54"/>
      <c r="B152" s="75" t="s">
        <v>7</v>
      </c>
      <c r="C152" s="57">
        <v>978.5</v>
      </c>
      <c r="D152" s="57">
        <v>1277.2</v>
      </c>
      <c r="E152" s="57">
        <v>1210.2</v>
      </c>
      <c r="F152" s="14">
        <f t="shared" si="10"/>
        <v>94.754149702474166</v>
      </c>
      <c r="G152" s="17"/>
    </row>
    <row r="153" spans="1:7" s="11" customFormat="1" ht="17.25" customHeight="1">
      <c r="A153" s="54"/>
      <c r="B153" s="75" t="s">
        <v>5</v>
      </c>
      <c r="C153" s="57">
        <v>988.8</v>
      </c>
      <c r="D153" s="57">
        <v>896.1</v>
      </c>
      <c r="E153" s="57">
        <v>834.6</v>
      </c>
      <c r="F153" s="14">
        <f t="shared" si="10"/>
        <v>93.136926682289925</v>
      </c>
      <c r="G153" s="17"/>
    </row>
    <row r="154" spans="1:7" s="11" customFormat="1" ht="16.5" customHeight="1">
      <c r="A154" s="54"/>
      <c r="B154" s="23" t="s">
        <v>6</v>
      </c>
      <c r="C154" s="57">
        <v>453.2</v>
      </c>
      <c r="D154" s="57">
        <v>453.2</v>
      </c>
      <c r="E154" s="57">
        <v>451.5</v>
      </c>
      <c r="F154" s="14">
        <f t="shared" si="10"/>
        <v>99.624889673433373</v>
      </c>
      <c r="G154" s="17"/>
    </row>
    <row r="155" spans="1:7" s="11" customFormat="1" ht="18" customHeight="1">
      <c r="A155" s="54"/>
      <c r="B155" s="75" t="s">
        <v>9</v>
      </c>
      <c r="C155" s="57">
        <v>1864.2</v>
      </c>
      <c r="D155" s="57">
        <v>1009.4</v>
      </c>
      <c r="E155" s="57">
        <v>984.2</v>
      </c>
      <c r="F155" s="14">
        <f t="shared" si="10"/>
        <v>97.50346740638004</v>
      </c>
      <c r="G155" s="17"/>
    </row>
    <row r="156" spans="1:7" s="11" customFormat="1" ht="16.5" customHeight="1">
      <c r="A156" s="54"/>
      <c r="B156" s="75" t="s">
        <v>10</v>
      </c>
      <c r="C156" s="57">
        <v>267.8</v>
      </c>
      <c r="D156" s="57">
        <v>473.8</v>
      </c>
      <c r="E156" s="57">
        <v>473.8</v>
      </c>
      <c r="F156" s="14">
        <f t="shared" si="10"/>
        <v>100</v>
      </c>
      <c r="G156" s="17"/>
    </row>
    <row r="157" spans="1:7" s="11" customFormat="1" ht="17.25" customHeight="1">
      <c r="A157" s="54"/>
      <c r="B157" s="75" t="s">
        <v>15</v>
      </c>
      <c r="C157" s="57">
        <v>659.2</v>
      </c>
      <c r="D157" s="57">
        <v>1380.2</v>
      </c>
      <c r="E157" s="57">
        <v>1355.9</v>
      </c>
      <c r="F157" s="14">
        <f t="shared" si="10"/>
        <v>98.23938559629039</v>
      </c>
      <c r="G157" s="17"/>
    </row>
    <row r="158" spans="1:7" s="11" customFormat="1" ht="15" customHeight="1">
      <c r="A158" s="54"/>
      <c r="B158" s="75" t="s">
        <v>3</v>
      </c>
      <c r="C158" s="57">
        <v>1812.7</v>
      </c>
      <c r="D158" s="57">
        <v>1462.6</v>
      </c>
      <c r="E158" s="57">
        <v>1344.5</v>
      </c>
      <c r="F158" s="14">
        <f t="shared" si="10"/>
        <v>91.925338438397375</v>
      </c>
      <c r="G158" s="17"/>
    </row>
    <row r="159" spans="1:7" s="11" customFormat="1" ht="20.25" customHeight="1">
      <c r="A159" s="54"/>
      <c r="B159" s="75" t="s">
        <v>16</v>
      </c>
      <c r="C159" s="57">
        <v>473.8</v>
      </c>
      <c r="D159" s="57">
        <v>628.29999999999995</v>
      </c>
      <c r="E159" s="57">
        <v>589</v>
      </c>
      <c r="F159" s="14">
        <f t="shared" si="10"/>
        <v>93.745026261340143</v>
      </c>
      <c r="G159" s="17"/>
    </row>
    <row r="160" spans="1:7" s="11" customFormat="1" ht="18" customHeight="1">
      <c r="A160" s="54"/>
      <c r="B160" s="75" t="s">
        <v>39</v>
      </c>
      <c r="C160" s="57">
        <v>257.5</v>
      </c>
      <c r="D160" s="57">
        <v>205.9</v>
      </c>
      <c r="E160" s="57">
        <v>200.4</v>
      </c>
      <c r="F160" s="14">
        <f t="shared" si="10"/>
        <v>97.328800388538127</v>
      </c>
      <c r="G160" s="17"/>
    </row>
    <row r="161" spans="1:7" s="16" customFormat="1" ht="22.5" customHeight="1">
      <c r="A161" s="68" t="s">
        <v>105</v>
      </c>
      <c r="B161" s="73" t="s">
        <v>4</v>
      </c>
      <c r="C161" s="10">
        <f>SUM(C162:C179)</f>
        <v>0</v>
      </c>
      <c r="D161" s="10">
        <f>SUM(D162:D179)</f>
        <v>42045.8</v>
      </c>
      <c r="E161" s="10">
        <f>SUM(E162:E179)</f>
        <v>42045.8</v>
      </c>
      <c r="F161" s="15">
        <f t="shared" si="10"/>
        <v>100</v>
      </c>
      <c r="G161" s="29"/>
    </row>
    <row r="162" spans="1:7" s="11" customFormat="1" ht="13.5" customHeight="1">
      <c r="A162" s="68"/>
      <c r="B162" s="75" t="s">
        <v>25</v>
      </c>
      <c r="C162" s="57">
        <v>0</v>
      </c>
      <c r="D162" s="57">
        <v>1617.1</v>
      </c>
      <c r="E162" s="57">
        <v>1617.1</v>
      </c>
      <c r="F162" s="14">
        <f t="shared" si="10"/>
        <v>100</v>
      </c>
    </row>
    <row r="163" spans="1:7" s="11" customFormat="1" ht="15" customHeight="1">
      <c r="A163" s="68"/>
      <c r="B163" s="75" t="s">
        <v>34</v>
      </c>
      <c r="C163" s="57">
        <v>0</v>
      </c>
      <c r="D163" s="57">
        <v>3234.3</v>
      </c>
      <c r="E163" s="57">
        <v>3234.3</v>
      </c>
      <c r="F163" s="14">
        <f t="shared" si="10"/>
        <v>100</v>
      </c>
    </row>
    <row r="164" spans="1:7" s="11" customFormat="1" ht="12.75" customHeight="1">
      <c r="A164" s="68"/>
      <c r="B164" s="75" t="s">
        <v>14</v>
      </c>
      <c r="C164" s="57">
        <v>0</v>
      </c>
      <c r="D164" s="57">
        <v>1617.1</v>
      </c>
      <c r="E164" s="57">
        <v>1617.1</v>
      </c>
      <c r="F164" s="14">
        <f t="shared" si="10"/>
        <v>100</v>
      </c>
    </row>
    <row r="165" spans="1:7" s="11" customFormat="1" ht="12.75" customHeight="1">
      <c r="A165" s="68"/>
      <c r="B165" s="75" t="s">
        <v>27</v>
      </c>
      <c r="C165" s="57">
        <v>0</v>
      </c>
      <c r="D165" s="57">
        <v>1617.2</v>
      </c>
      <c r="E165" s="57">
        <v>1617.2</v>
      </c>
      <c r="F165" s="14">
        <f t="shared" si="10"/>
        <v>100</v>
      </c>
    </row>
    <row r="166" spans="1:7" s="11" customFormat="1" ht="12.75" customHeight="1">
      <c r="A166" s="68"/>
      <c r="B166" s="75" t="s">
        <v>28</v>
      </c>
      <c r="C166" s="57">
        <v>0</v>
      </c>
      <c r="D166" s="57">
        <v>3234.3</v>
      </c>
      <c r="E166" s="57">
        <v>3234.3</v>
      </c>
      <c r="F166" s="14">
        <f t="shared" si="10"/>
        <v>100</v>
      </c>
    </row>
    <row r="167" spans="1:7" s="11" customFormat="1" ht="12.75" customHeight="1">
      <c r="A167" s="68"/>
      <c r="B167" s="75" t="s">
        <v>8</v>
      </c>
      <c r="C167" s="57">
        <v>0</v>
      </c>
      <c r="D167" s="57">
        <v>3234.3</v>
      </c>
      <c r="E167" s="57">
        <v>3234.3</v>
      </c>
      <c r="F167" s="14">
        <f t="shared" si="10"/>
        <v>100</v>
      </c>
    </row>
    <row r="168" spans="1:7" s="11" customFormat="1" ht="12.75" customHeight="1">
      <c r="A168" s="68"/>
      <c r="B168" s="75" t="s">
        <v>29</v>
      </c>
      <c r="C168" s="57">
        <v>0</v>
      </c>
      <c r="D168" s="57">
        <v>1617.1</v>
      </c>
      <c r="E168" s="57">
        <v>1617.1</v>
      </c>
      <c r="F168" s="14">
        <f t="shared" si="10"/>
        <v>100</v>
      </c>
    </row>
    <row r="169" spans="1:7" s="11" customFormat="1" ht="12.75" customHeight="1">
      <c r="A169" s="68"/>
      <c r="B169" s="75" t="s">
        <v>30</v>
      </c>
      <c r="C169" s="57">
        <v>0</v>
      </c>
      <c r="D169" s="57">
        <v>3234.3</v>
      </c>
      <c r="E169" s="57">
        <v>3234.3</v>
      </c>
      <c r="F169" s="14">
        <f t="shared" si="10"/>
        <v>100</v>
      </c>
    </row>
    <row r="170" spans="1:7" s="11" customFormat="1" ht="12.75" customHeight="1">
      <c r="A170" s="68"/>
      <c r="B170" s="75" t="s">
        <v>32</v>
      </c>
      <c r="C170" s="57">
        <v>0</v>
      </c>
      <c r="D170" s="57">
        <v>1617.2</v>
      </c>
      <c r="E170" s="57">
        <v>1617.2</v>
      </c>
      <c r="F170" s="14">
        <f t="shared" si="10"/>
        <v>100</v>
      </c>
    </row>
    <row r="171" spans="1:7" s="11" customFormat="1" ht="12.75" customHeight="1">
      <c r="A171" s="68"/>
      <c r="B171" s="75" t="s">
        <v>7</v>
      </c>
      <c r="C171" s="57">
        <v>0</v>
      </c>
      <c r="D171" s="57">
        <v>1617.2</v>
      </c>
      <c r="E171" s="57">
        <v>1617.2</v>
      </c>
      <c r="F171" s="14">
        <f t="shared" ref="F171:F567" si="11">E171/D171*100</f>
        <v>100</v>
      </c>
    </row>
    <row r="172" spans="1:7" s="11" customFormat="1" ht="12.75" customHeight="1">
      <c r="A172" s="68"/>
      <c r="B172" s="75" t="s">
        <v>5</v>
      </c>
      <c r="C172" s="57">
        <v>0</v>
      </c>
      <c r="D172" s="57">
        <v>1617.2</v>
      </c>
      <c r="E172" s="57">
        <v>1617.2</v>
      </c>
      <c r="F172" s="14">
        <f t="shared" si="11"/>
        <v>100</v>
      </c>
    </row>
    <row r="173" spans="1:7" s="11" customFormat="1" ht="12.75" customHeight="1">
      <c r="A173" s="68"/>
      <c r="B173" s="23" t="s">
        <v>6</v>
      </c>
      <c r="C173" s="57">
        <v>0</v>
      </c>
      <c r="D173" s="57">
        <v>3234.3</v>
      </c>
      <c r="E173" s="57">
        <v>3234.3</v>
      </c>
      <c r="F173" s="14">
        <f t="shared" si="11"/>
        <v>100</v>
      </c>
    </row>
    <row r="174" spans="1:7" s="11" customFormat="1" ht="12.75" customHeight="1">
      <c r="A174" s="68"/>
      <c r="B174" s="75" t="s">
        <v>10</v>
      </c>
      <c r="C174" s="57">
        <v>0</v>
      </c>
      <c r="D174" s="57">
        <v>1617.1</v>
      </c>
      <c r="E174" s="57">
        <v>1617.1</v>
      </c>
      <c r="F174" s="14">
        <f t="shared" si="11"/>
        <v>100</v>
      </c>
    </row>
    <row r="175" spans="1:7" s="11" customFormat="1" ht="12.75" customHeight="1">
      <c r="A175" s="68"/>
      <c r="B175" s="75" t="s">
        <v>9</v>
      </c>
      <c r="C175" s="57">
        <v>0</v>
      </c>
      <c r="D175" s="57">
        <v>1617.1</v>
      </c>
      <c r="E175" s="57">
        <v>1617.1</v>
      </c>
      <c r="F175" s="14">
        <f t="shared" si="11"/>
        <v>100</v>
      </c>
    </row>
    <row r="176" spans="1:7" s="11" customFormat="1" ht="12.75" customHeight="1">
      <c r="A176" s="68"/>
      <c r="B176" s="75" t="s">
        <v>15</v>
      </c>
      <c r="C176" s="57">
        <v>0</v>
      </c>
      <c r="D176" s="57">
        <v>3234.3</v>
      </c>
      <c r="E176" s="57">
        <v>3234.3</v>
      </c>
      <c r="F176" s="14">
        <f t="shared" si="11"/>
        <v>100</v>
      </c>
    </row>
    <row r="177" spans="1:11" s="11" customFormat="1" ht="12.75" customHeight="1">
      <c r="A177" s="68"/>
      <c r="B177" s="75" t="s">
        <v>3</v>
      </c>
      <c r="C177" s="57">
        <v>0</v>
      </c>
      <c r="D177" s="57">
        <v>1617.1</v>
      </c>
      <c r="E177" s="57">
        <v>1617.1</v>
      </c>
      <c r="F177" s="14">
        <f t="shared" si="11"/>
        <v>100</v>
      </c>
    </row>
    <row r="178" spans="1:11" s="11" customFormat="1" ht="12.75" customHeight="1">
      <c r="A178" s="68"/>
      <c r="B178" s="75" t="s">
        <v>16</v>
      </c>
      <c r="C178" s="57">
        <v>0</v>
      </c>
      <c r="D178" s="57">
        <v>3234.3</v>
      </c>
      <c r="E178" s="57">
        <v>3234.3</v>
      </c>
      <c r="F178" s="14">
        <f t="shared" si="11"/>
        <v>100</v>
      </c>
    </row>
    <row r="179" spans="1:11" s="11" customFormat="1" ht="17.25" customHeight="1">
      <c r="A179" s="68"/>
      <c r="B179" s="75" t="s">
        <v>39</v>
      </c>
      <c r="C179" s="57">
        <v>0</v>
      </c>
      <c r="D179" s="57">
        <v>3234.3</v>
      </c>
      <c r="E179" s="57">
        <v>3234.3</v>
      </c>
      <c r="F179" s="14">
        <f t="shared" si="11"/>
        <v>100</v>
      </c>
    </row>
    <row r="180" spans="1:11" s="11" customFormat="1" ht="15.75" customHeight="1">
      <c r="A180" s="68" t="s">
        <v>109</v>
      </c>
      <c r="B180" s="87" t="s">
        <v>4</v>
      </c>
      <c r="C180" s="10">
        <f>SUM(C181:C189)</f>
        <v>0</v>
      </c>
      <c r="D180" s="10">
        <f>SUM(D181:D189)</f>
        <v>22003.7</v>
      </c>
      <c r="E180" s="10">
        <f>SUM(E181:E189)</f>
        <v>22003.7</v>
      </c>
      <c r="F180" s="15">
        <f t="shared" si="11"/>
        <v>100</v>
      </c>
      <c r="G180" s="30"/>
    </row>
    <row r="181" spans="1:11" s="11" customFormat="1" ht="17.25" customHeight="1">
      <c r="A181" s="68"/>
      <c r="B181" s="75" t="s">
        <v>17</v>
      </c>
      <c r="C181" s="57">
        <v>0</v>
      </c>
      <c r="D181" s="57">
        <v>4400.7</v>
      </c>
      <c r="E181" s="57">
        <v>4400.7</v>
      </c>
      <c r="F181" s="14">
        <f t="shared" si="11"/>
        <v>100</v>
      </c>
    </row>
    <row r="182" spans="1:11" s="11" customFormat="1" ht="18.75" customHeight="1">
      <c r="A182" s="68"/>
      <c r="B182" s="75" t="s">
        <v>18</v>
      </c>
      <c r="C182" s="57">
        <v>0</v>
      </c>
      <c r="D182" s="57">
        <v>2200.3000000000002</v>
      </c>
      <c r="E182" s="57">
        <v>2200.3000000000002</v>
      </c>
      <c r="F182" s="14">
        <f t="shared" si="11"/>
        <v>100</v>
      </c>
    </row>
    <row r="183" spans="1:11" s="11" customFormat="1" ht="17.25" customHeight="1">
      <c r="A183" s="68"/>
      <c r="B183" s="75" t="s">
        <v>19</v>
      </c>
      <c r="C183" s="57">
        <v>0</v>
      </c>
      <c r="D183" s="57">
        <v>2200.4</v>
      </c>
      <c r="E183" s="57">
        <v>2200.4</v>
      </c>
      <c r="F183" s="14">
        <f t="shared" si="11"/>
        <v>100</v>
      </c>
    </row>
    <row r="184" spans="1:11" s="11" customFormat="1" ht="19.5" customHeight="1">
      <c r="A184" s="68"/>
      <c r="B184" s="75" t="s">
        <v>20</v>
      </c>
      <c r="C184" s="57">
        <v>0</v>
      </c>
      <c r="D184" s="57">
        <v>2200.4</v>
      </c>
      <c r="E184" s="57">
        <v>2200.4</v>
      </c>
      <c r="F184" s="14">
        <f t="shared" si="11"/>
        <v>100</v>
      </c>
    </row>
    <row r="185" spans="1:11" s="11" customFormat="1" ht="19.5" customHeight="1">
      <c r="A185" s="68"/>
      <c r="B185" s="75" t="s">
        <v>21</v>
      </c>
      <c r="C185" s="57">
        <v>0</v>
      </c>
      <c r="D185" s="57">
        <v>2200.4</v>
      </c>
      <c r="E185" s="57">
        <v>2200.4</v>
      </c>
      <c r="F185" s="14">
        <f t="shared" si="11"/>
        <v>100</v>
      </c>
    </row>
    <row r="186" spans="1:11" s="11" customFormat="1" ht="12.75" customHeight="1">
      <c r="A186" s="68"/>
      <c r="B186" s="75" t="s">
        <v>22</v>
      </c>
      <c r="C186" s="57">
        <v>0</v>
      </c>
      <c r="D186" s="57">
        <v>2200.4</v>
      </c>
      <c r="E186" s="57">
        <v>2200.4</v>
      </c>
      <c r="F186" s="14">
        <f t="shared" si="11"/>
        <v>100</v>
      </c>
    </row>
    <row r="187" spans="1:11" s="11" customFormat="1" ht="12.75" customHeight="1">
      <c r="A187" s="68"/>
      <c r="B187" s="75" t="s">
        <v>23</v>
      </c>
      <c r="C187" s="57">
        <v>0</v>
      </c>
      <c r="D187" s="57">
        <v>2200.3000000000002</v>
      </c>
      <c r="E187" s="57">
        <v>2200.3000000000002</v>
      </c>
      <c r="F187" s="14">
        <f t="shared" si="11"/>
        <v>100</v>
      </c>
    </row>
    <row r="188" spans="1:11" s="11" customFormat="1" ht="12.75" customHeight="1">
      <c r="A188" s="68"/>
      <c r="B188" s="88" t="s">
        <v>25</v>
      </c>
      <c r="C188" s="57">
        <v>0</v>
      </c>
      <c r="D188" s="57">
        <v>2200.4</v>
      </c>
      <c r="E188" s="57">
        <v>2200.4</v>
      </c>
      <c r="F188" s="14">
        <f t="shared" si="11"/>
        <v>100</v>
      </c>
    </row>
    <row r="189" spans="1:11" s="11" customFormat="1" ht="12.75" customHeight="1">
      <c r="A189" s="68"/>
      <c r="B189" s="75" t="s">
        <v>26</v>
      </c>
      <c r="C189" s="57">
        <v>0</v>
      </c>
      <c r="D189" s="57">
        <v>2200.4</v>
      </c>
      <c r="E189" s="57">
        <v>2200.4</v>
      </c>
      <c r="F189" s="14">
        <f t="shared" si="11"/>
        <v>100</v>
      </c>
    </row>
    <row r="190" spans="1:11" s="11" customFormat="1" ht="16.5" customHeight="1">
      <c r="A190" s="54" t="s">
        <v>219</v>
      </c>
      <c r="B190" s="73" t="s">
        <v>4</v>
      </c>
      <c r="C190" s="10">
        <f>C191+C192+C193</f>
        <v>0</v>
      </c>
      <c r="D190" s="10">
        <f>D191+D192+D193</f>
        <v>5602.5999999999995</v>
      </c>
      <c r="E190" s="10">
        <f t="shared" ref="E190:F190" si="12">E191+E192+E193</f>
        <v>5602.5999999999995</v>
      </c>
      <c r="F190" s="10">
        <f t="shared" si="12"/>
        <v>300</v>
      </c>
    </row>
    <row r="191" spans="1:11" s="11" customFormat="1" ht="17.25" customHeight="1">
      <c r="A191" s="54"/>
      <c r="B191" s="75" t="s">
        <v>223</v>
      </c>
      <c r="C191" s="10">
        <v>0</v>
      </c>
      <c r="D191" s="57">
        <v>1623.2</v>
      </c>
      <c r="E191" s="57">
        <v>1623.2</v>
      </c>
      <c r="F191" s="89">
        <f t="shared" si="11"/>
        <v>100</v>
      </c>
    </row>
    <row r="192" spans="1:11" s="11" customFormat="1" ht="17.25" customHeight="1">
      <c r="A192" s="54"/>
      <c r="B192" s="75" t="s">
        <v>29</v>
      </c>
      <c r="C192" s="57">
        <v>0</v>
      </c>
      <c r="D192" s="57">
        <v>3886.7</v>
      </c>
      <c r="E192" s="57">
        <v>3886.7</v>
      </c>
      <c r="F192" s="89">
        <f t="shared" si="11"/>
        <v>100</v>
      </c>
      <c r="G192" s="43"/>
      <c r="H192" s="44"/>
      <c r="I192" s="44"/>
      <c r="J192" s="44"/>
      <c r="K192" s="44"/>
    </row>
    <row r="193" spans="1:11" s="11" customFormat="1" ht="18.75" customHeight="1">
      <c r="A193" s="90"/>
      <c r="B193" s="75" t="s">
        <v>31</v>
      </c>
      <c r="C193" s="57">
        <v>0</v>
      </c>
      <c r="D193" s="57">
        <v>92.7</v>
      </c>
      <c r="E193" s="57">
        <v>92.7</v>
      </c>
      <c r="F193" s="89">
        <f t="shared" si="11"/>
        <v>100</v>
      </c>
      <c r="G193" s="43"/>
      <c r="H193" s="44"/>
      <c r="I193" s="44"/>
      <c r="J193" s="44"/>
      <c r="K193" s="44"/>
    </row>
    <row r="194" spans="1:11" s="16" customFormat="1" ht="30" customHeight="1">
      <c r="A194" s="68" t="s">
        <v>220</v>
      </c>
      <c r="B194" s="73" t="s">
        <v>4</v>
      </c>
      <c r="C194" s="10">
        <f>SUM(C195:C213)</f>
        <v>0</v>
      </c>
      <c r="D194" s="10">
        <f>SUM(D195:D213)</f>
        <v>160177.60000000001</v>
      </c>
      <c r="E194" s="10">
        <f>SUM(E195:E213)</f>
        <v>153900.4</v>
      </c>
      <c r="F194" s="15">
        <f t="shared" si="11"/>
        <v>96.081099979023278</v>
      </c>
      <c r="G194" s="45"/>
      <c r="H194" s="46"/>
      <c r="I194" s="46"/>
      <c r="J194" s="46"/>
      <c r="K194" s="46"/>
    </row>
    <row r="195" spans="1:11" s="11" customFormat="1" ht="12.75" customHeight="1">
      <c r="A195" s="68"/>
      <c r="B195" s="75" t="s">
        <v>17</v>
      </c>
      <c r="C195" s="57">
        <v>0</v>
      </c>
      <c r="D195" s="57">
        <v>3543</v>
      </c>
      <c r="E195" s="57">
        <v>3543</v>
      </c>
      <c r="F195" s="14">
        <f t="shared" ref="F195:F200" si="13">E195/D195*100</f>
        <v>100</v>
      </c>
      <c r="G195" s="44"/>
      <c r="H195" s="44"/>
      <c r="I195" s="44"/>
      <c r="J195" s="44"/>
      <c r="K195" s="44"/>
    </row>
    <row r="196" spans="1:11" s="11" customFormat="1" ht="12.75" customHeight="1">
      <c r="A196" s="68"/>
      <c r="B196" s="75" t="s">
        <v>18</v>
      </c>
      <c r="C196" s="57">
        <v>0</v>
      </c>
      <c r="D196" s="57">
        <v>44412.3</v>
      </c>
      <c r="E196" s="57">
        <v>44412.3</v>
      </c>
      <c r="F196" s="14">
        <f t="shared" si="13"/>
        <v>100</v>
      </c>
      <c r="G196" s="44"/>
      <c r="H196" s="44"/>
      <c r="I196" s="44"/>
      <c r="J196" s="44"/>
      <c r="K196" s="44"/>
    </row>
    <row r="197" spans="1:11" s="11" customFormat="1" ht="12.75" customHeight="1">
      <c r="A197" s="68"/>
      <c r="B197" s="75" t="s">
        <v>20</v>
      </c>
      <c r="C197" s="57">
        <v>0</v>
      </c>
      <c r="D197" s="57">
        <v>3347.1</v>
      </c>
      <c r="E197" s="57">
        <v>3347.1</v>
      </c>
      <c r="F197" s="14">
        <f t="shared" si="13"/>
        <v>100</v>
      </c>
      <c r="G197" s="44"/>
      <c r="H197" s="44"/>
      <c r="I197" s="44"/>
      <c r="J197" s="44"/>
      <c r="K197" s="44"/>
    </row>
    <row r="198" spans="1:11" s="11" customFormat="1" ht="12.75" customHeight="1">
      <c r="A198" s="68"/>
      <c r="B198" s="75" t="s">
        <v>22</v>
      </c>
      <c r="C198" s="57">
        <v>0</v>
      </c>
      <c r="D198" s="57">
        <v>2070</v>
      </c>
      <c r="E198" s="57">
        <v>2070</v>
      </c>
      <c r="F198" s="14">
        <f t="shared" si="13"/>
        <v>100</v>
      </c>
      <c r="G198" s="44"/>
      <c r="H198" s="44"/>
      <c r="I198" s="44"/>
      <c r="J198" s="44"/>
      <c r="K198" s="44"/>
    </row>
    <row r="199" spans="1:11" s="11" customFormat="1" ht="12.75" customHeight="1">
      <c r="A199" s="68"/>
      <c r="B199" s="75" t="s">
        <v>23</v>
      </c>
      <c r="C199" s="57">
        <v>0</v>
      </c>
      <c r="D199" s="57">
        <v>17843.400000000001</v>
      </c>
      <c r="E199" s="57">
        <v>17843.400000000001</v>
      </c>
      <c r="F199" s="14">
        <f t="shared" si="13"/>
        <v>100</v>
      </c>
      <c r="G199" s="44"/>
      <c r="H199" s="44"/>
      <c r="I199" s="44"/>
      <c r="J199" s="44"/>
      <c r="K199" s="44"/>
    </row>
    <row r="200" spans="1:11" s="11" customFormat="1" ht="12.75" customHeight="1">
      <c r="A200" s="68"/>
      <c r="B200" s="5" t="s">
        <v>48</v>
      </c>
      <c r="C200" s="57">
        <v>0</v>
      </c>
      <c r="D200" s="57">
        <v>1117.8</v>
      </c>
      <c r="E200" s="57">
        <v>1117.8</v>
      </c>
      <c r="F200" s="14">
        <f t="shared" si="13"/>
        <v>100</v>
      </c>
      <c r="G200" s="44"/>
      <c r="H200" s="44"/>
      <c r="I200" s="44"/>
      <c r="J200" s="44"/>
      <c r="K200" s="44"/>
    </row>
    <row r="201" spans="1:11" s="11" customFormat="1" ht="12.75" customHeight="1">
      <c r="A201" s="68"/>
      <c r="B201" s="75" t="s">
        <v>25</v>
      </c>
      <c r="C201" s="57">
        <v>0</v>
      </c>
      <c r="D201" s="57">
        <v>1716.7</v>
      </c>
      <c r="E201" s="57">
        <v>1716.7</v>
      </c>
      <c r="F201" s="14">
        <f t="shared" si="11"/>
        <v>100</v>
      </c>
      <c r="G201" s="44"/>
      <c r="H201" s="44"/>
      <c r="I201" s="44"/>
      <c r="J201" s="44"/>
      <c r="K201" s="44"/>
    </row>
    <row r="202" spans="1:11" s="11" customFormat="1" ht="12.75" customHeight="1">
      <c r="A202" s="68"/>
      <c r="B202" s="75" t="s">
        <v>34</v>
      </c>
      <c r="C202" s="57">
        <v>0</v>
      </c>
      <c r="D202" s="57">
        <v>3157.2</v>
      </c>
      <c r="E202" s="57">
        <v>3157.2</v>
      </c>
      <c r="F202" s="14">
        <f t="shared" si="11"/>
        <v>100</v>
      </c>
      <c r="G202" s="44"/>
      <c r="H202" s="44"/>
      <c r="I202" s="44"/>
      <c r="J202" s="44"/>
      <c r="K202" s="44"/>
    </row>
    <row r="203" spans="1:11" s="11" customFormat="1" ht="12.75" customHeight="1">
      <c r="A203" s="68"/>
      <c r="B203" s="75" t="s">
        <v>27</v>
      </c>
      <c r="C203" s="57">
        <v>0</v>
      </c>
      <c r="D203" s="57">
        <v>5661.3</v>
      </c>
      <c r="E203" s="57">
        <v>5661.3</v>
      </c>
      <c r="F203" s="14">
        <f t="shared" si="11"/>
        <v>100</v>
      </c>
      <c r="G203" s="44"/>
      <c r="H203" s="44"/>
      <c r="I203" s="44"/>
      <c r="J203" s="44"/>
      <c r="K203" s="44"/>
    </row>
    <row r="204" spans="1:11" s="11" customFormat="1" ht="12.75" customHeight="1">
      <c r="A204" s="68"/>
      <c r="B204" s="5" t="s">
        <v>28</v>
      </c>
      <c r="C204" s="57">
        <v>0</v>
      </c>
      <c r="D204" s="57">
        <v>8888.6</v>
      </c>
      <c r="E204" s="57">
        <v>8888.6</v>
      </c>
      <c r="F204" s="14">
        <f t="shared" si="11"/>
        <v>100</v>
      </c>
      <c r="G204" s="44"/>
      <c r="H204" s="44"/>
      <c r="I204" s="44"/>
      <c r="J204" s="44"/>
      <c r="K204" s="44"/>
    </row>
    <row r="205" spans="1:11" s="11" customFormat="1" ht="12.75" customHeight="1">
      <c r="A205" s="68"/>
      <c r="B205" s="75" t="s">
        <v>8</v>
      </c>
      <c r="C205" s="57">
        <v>0</v>
      </c>
      <c r="D205" s="57">
        <v>1479</v>
      </c>
      <c r="E205" s="57">
        <v>1479</v>
      </c>
      <c r="F205" s="14">
        <f t="shared" si="11"/>
        <v>100</v>
      </c>
      <c r="G205" s="44"/>
      <c r="H205" s="44"/>
      <c r="I205" s="44"/>
      <c r="J205" s="44"/>
      <c r="K205" s="44"/>
    </row>
    <row r="206" spans="1:11" s="11" customFormat="1" ht="12.75" customHeight="1">
      <c r="A206" s="68"/>
      <c r="B206" s="75" t="s">
        <v>30</v>
      </c>
      <c r="C206" s="57">
        <v>0</v>
      </c>
      <c r="D206" s="57">
        <v>11029.3</v>
      </c>
      <c r="E206" s="57">
        <v>11029.3</v>
      </c>
      <c r="F206" s="14">
        <f t="shared" si="11"/>
        <v>100</v>
      </c>
      <c r="G206" s="44"/>
      <c r="H206" s="44"/>
      <c r="I206" s="44"/>
      <c r="J206" s="44"/>
      <c r="K206" s="44"/>
    </row>
    <row r="207" spans="1:11" s="11" customFormat="1" ht="12.75" customHeight="1">
      <c r="A207" s="68"/>
      <c r="B207" s="75" t="s">
        <v>31</v>
      </c>
      <c r="C207" s="57">
        <v>0</v>
      </c>
      <c r="D207" s="57">
        <v>3343.5</v>
      </c>
      <c r="E207" s="57">
        <v>3343.5</v>
      </c>
      <c r="F207" s="14">
        <f t="shared" si="11"/>
        <v>100</v>
      </c>
      <c r="G207" s="44"/>
      <c r="H207" s="44"/>
      <c r="I207" s="44"/>
      <c r="J207" s="44"/>
      <c r="K207" s="44"/>
    </row>
    <row r="208" spans="1:11" s="11" customFormat="1" ht="12.75" customHeight="1">
      <c r="A208" s="68"/>
      <c r="B208" s="75" t="s">
        <v>32</v>
      </c>
      <c r="C208" s="57">
        <v>0</v>
      </c>
      <c r="D208" s="57">
        <v>20150.3</v>
      </c>
      <c r="E208" s="57">
        <v>20150.3</v>
      </c>
      <c r="F208" s="14">
        <f t="shared" si="11"/>
        <v>100</v>
      </c>
      <c r="G208" s="44"/>
      <c r="H208" s="44"/>
      <c r="I208" s="44"/>
      <c r="J208" s="44"/>
      <c r="K208" s="44"/>
    </row>
    <row r="209" spans="1:13" s="11" customFormat="1" ht="12.75" customHeight="1">
      <c r="A209" s="68"/>
      <c r="B209" s="75" t="s">
        <v>5</v>
      </c>
      <c r="C209" s="57">
        <v>0</v>
      </c>
      <c r="D209" s="57">
        <v>2663.7</v>
      </c>
      <c r="E209" s="57">
        <v>2663.7</v>
      </c>
      <c r="F209" s="14">
        <f t="shared" ref="F209:F213" si="14">E209/D209*100</f>
        <v>100</v>
      </c>
      <c r="G209" s="44"/>
      <c r="H209" s="44"/>
      <c r="I209" s="44"/>
      <c r="J209" s="44"/>
      <c r="K209" s="44"/>
    </row>
    <row r="210" spans="1:13" s="11" customFormat="1" ht="12.75" customHeight="1">
      <c r="A210" s="68"/>
      <c r="B210" s="75" t="s">
        <v>9</v>
      </c>
      <c r="C210" s="57">
        <v>0</v>
      </c>
      <c r="D210" s="57">
        <v>4266</v>
      </c>
      <c r="E210" s="57">
        <v>4266</v>
      </c>
      <c r="F210" s="14">
        <f t="shared" si="14"/>
        <v>100</v>
      </c>
      <c r="G210" s="44"/>
      <c r="H210" s="44"/>
      <c r="I210" s="44"/>
      <c r="J210" s="44"/>
      <c r="K210" s="44"/>
    </row>
    <row r="211" spans="1:13" s="11" customFormat="1" ht="12.75" customHeight="1">
      <c r="A211" s="68"/>
      <c r="B211" s="75" t="s">
        <v>15</v>
      </c>
      <c r="C211" s="57">
        <v>0</v>
      </c>
      <c r="D211" s="57">
        <v>17824.5</v>
      </c>
      <c r="E211" s="57">
        <v>11547.3</v>
      </c>
      <c r="F211" s="14">
        <f t="shared" si="14"/>
        <v>64.783303879491712</v>
      </c>
      <c r="G211" s="44"/>
      <c r="H211" s="44"/>
      <c r="I211" s="44"/>
      <c r="J211" s="44"/>
      <c r="K211" s="44"/>
    </row>
    <row r="212" spans="1:13" s="11" customFormat="1" ht="12.75" customHeight="1">
      <c r="A212" s="68"/>
      <c r="B212" s="75" t="s">
        <v>16</v>
      </c>
      <c r="C212" s="57">
        <v>0</v>
      </c>
      <c r="D212" s="57">
        <v>5564.5</v>
      </c>
      <c r="E212" s="57">
        <v>5564.5</v>
      </c>
      <c r="F212" s="14">
        <f t="shared" si="14"/>
        <v>100</v>
      </c>
      <c r="G212" s="44"/>
      <c r="H212" s="44"/>
      <c r="I212" s="44"/>
      <c r="J212" s="44"/>
      <c r="K212" s="44"/>
    </row>
    <row r="213" spans="1:13" s="11" customFormat="1" ht="12.75" customHeight="1">
      <c r="A213" s="68"/>
      <c r="B213" s="75" t="s">
        <v>39</v>
      </c>
      <c r="C213" s="57">
        <v>0</v>
      </c>
      <c r="D213" s="57">
        <v>2099.4</v>
      </c>
      <c r="E213" s="57">
        <v>2099.4</v>
      </c>
      <c r="F213" s="14">
        <f t="shared" si="14"/>
        <v>100</v>
      </c>
      <c r="G213" s="44"/>
      <c r="H213" s="44"/>
      <c r="I213" s="44"/>
      <c r="J213" s="44"/>
      <c r="K213" s="44"/>
    </row>
    <row r="214" spans="1:13" ht="28.5" customHeight="1">
      <c r="A214" s="68" t="s">
        <v>119</v>
      </c>
      <c r="B214" s="91" t="s">
        <v>4</v>
      </c>
      <c r="C214" s="15">
        <v>70000</v>
      </c>
      <c r="D214" s="10">
        <f>SUM(D215:D256)</f>
        <v>139327.30000000002</v>
      </c>
      <c r="E214" s="10">
        <f>SUM(E215:E256)</f>
        <v>138167.20000000007</v>
      </c>
      <c r="F214" s="14">
        <f>E214/D214*100</f>
        <v>99.167356289829812</v>
      </c>
      <c r="G214" s="41"/>
      <c r="H214" s="31"/>
      <c r="I214" s="12"/>
      <c r="J214" s="13"/>
      <c r="K214" s="13"/>
    </row>
    <row r="215" spans="1:13" ht="15" customHeight="1">
      <c r="A215" s="68"/>
      <c r="B215" s="5" t="s">
        <v>25</v>
      </c>
      <c r="C215" s="14">
        <v>0</v>
      </c>
      <c r="D215" s="57">
        <v>2496.8000000000002</v>
      </c>
      <c r="E215" s="57">
        <v>2492.9</v>
      </c>
      <c r="F215" s="14">
        <f>E215/D215*100</f>
        <v>99.843800064082018</v>
      </c>
      <c r="G215" s="31"/>
      <c r="H215" s="31"/>
      <c r="I215" s="12"/>
      <c r="J215" s="13"/>
      <c r="K215" s="13"/>
      <c r="L215" s="32"/>
      <c r="M215" s="31"/>
    </row>
    <row r="216" spans="1:13" ht="15" customHeight="1">
      <c r="A216" s="68"/>
      <c r="B216" s="5" t="s">
        <v>34</v>
      </c>
      <c r="C216" s="14">
        <v>0</v>
      </c>
      <c r="D216" s="57">
        <v>4000.4</v>
      </c>
      <c r="E216" s="57">
        <v>4000.4</v>
      </c>
      <c r="F216" s="14">
        <f t="shared" ref="F216:F256" si="15">E216/D216*100</f>
        <v>100</v>
      </c>
      <c r="I216" s="12"/>
      <c r="J216" s="13"/>
      <c r="K216" s="13"/>
      <c r="L216" s="32"/>
      <c r="M216" s="31"/>
    </row>
    <row r="217" spans="1:13" ht="15" customHeight="1">
      <c r="A217" s="68"/>
      <c r="B217" s="5" t="s">
        <v>14</v>
      </c>
      <c r="C217" s="14">
        <v>0</v>
      </c>
      <c r="D217" s="57">
        <v>8596.2000000000007</v>
      </c>
      <c r="E217" s="57">
        <v>8596.2000000000007</v>
      </c>
      <c r="F217" s="14">
        <f t="shared" si="15"/>
        <v>100</v>
      </c>
      <c r="I217" s="12"/>
      <c r="J217" s="13"/>
      <c r="K217" s="13"/>
      <c r="L217" s="32"/>
      <c r="M217" s="31"/>
    </row>
    <row r="218" spans="1:13" ht="15" customHeight="1">
      <c r="A218" s="68"/>
      <c r="B218" s="5" t="s">
        <v>26</v>
      </c>
      <c r="C218" s="14">
        <v>0</v>
      </c>
      <c r="D218" s="57">
        <v>1901.2</v>
      </c>
      <c r="E218" s="57">
        <v>1901.2</v>
      </c>
      <c r="F218" s="14">
        <f t="shared" si="15"/>
        <v>100</v>
      </c>
      <c r="I218" s="12"/>
      <c r="J218" s="13"/>
      <c r="K218" s="13"/>
      <c r="L218" s="32"/>
      <c r="M218" s="32"/>
    </row>
    <row r="219" spans="1:13" ht="15" customHeight="1">
      <c r="A219" s="68"/>
      <c r="B219" s="5" t="s">
        <v>27</v>
      </c>
      <c r="C219" s="14">
        <v>0</v>
      </c>
      <c r="D219" s="57">
        <v>1795.9</v>
      </c>
      <c r="E219" s="57">
        <v>1792.9</v>
      </c>
      <c r="F219" s="14">
        <f t="shared" si="15"/>
        <v>99.832952837017658</v>
      </c>
      <c r="I219" s="12"/>
      <c r="J219" s="13"/>
      <c r="K219" s="13"/>
      <c r="L219" s="32"/>
      <c r="M219" s="32"/>
    </row>
    <row r="220" spans="1:13" ht="15" customHeight="1">
      <c r="A220" s="68"/>
      <c r="B220" s="5" t="s">
        <v>28</v>
      </c>
      <c r="C220" s="14">
        <v>0</v>
      </c>
      <c r="D220" s="57">
        <v>4589.6000000000004</v>
      </c>
      <c r="E220" s="57">
        <v>4589.6000000000004</v>
      </c>
      <c r="F220" s="14">
        <f t="shared" si="15"/>
        <v>100</v>
      </c>
      <c r="I220" s="12"/>
      <c r="J220" s="13"/>
      <c r="K220" s="13"/>
      <c r="L220" s="32"/>
      <c r="M220" s="32"/>
    </row>
    <row r="221" spans="1:13" ht="15" customHeight="1">
      <c r="A221" s="68"/>
      <c r="B221" s="5" t="s">
        <v>8</v>
      </c>
      <c r="C221" s="14">
        <v>0</v>
      </c>
      <c r="D221" s="57">
        <v>6669.9</v>
      </c>
      <c r="E221" s="57">
        <v>6669.9</v>
      </c>
      <c r="F221" s="14">
        <f t="shared" si="15"/>
        <v>100</v>
      </c>
      <c r="I221" s="12"/>
      <c r="J221" s="13"/>
      <c r="K221" s="13"/>
      <c r="L221" s="32"/>
      <c r="M221" s="32"/>
    </row>
    <row r="222" spans="1:13" ht="15" customHeight="1">
      <c r="A222" s="68"/>
      <c r="B222" s="5" t="s">
        <v>29</v>
      </c>
      <c r="C222" s="14">
        <v>0</v>
      </c>
      <c r="D222" s="57">
        <v>4137.1000000000004</v>
      </c>
      <c r="E222" s="57">
        <v>4137.1000000000004</v>
      </c>
      <c r="F222" s="14">
        <f t="shared" si="15"/>
        <v>100</v>
      </c>
      <c r="I222" s="12"/>
      <c r="J222" s="13"/>
      <c r="K222" s="13"/>
      <c r="L222" s="32"/>
      <c r="M222" s="32"/>
    </row>
    <row r="223" spans="1:13" ht="15" customHeight="1">
      <c r="A223" s="68"/>
      <c r="B223" s="5" t="s">
        <v>30</v>
      </c>
      <c r="C223" s="14">
        <v>0</v>
      </c>
      <c r="D223" s="57">
        <v>2257.6999999999998</v>
      </c>
      <c r="E223" s="57">
        <v>2257.6999999999998</v>
      </c>
      <c r="F223" s="14">
        <f t="shared" si="15"/>
        <v>100</v>
      </c>
      <c r="I223" s="12"/>
      <c r="J223" s="13"/>
      <c r="K223" s="13"/>
      <c r="L223" s="32"/>
      <c r="M223" s="32"/>
    </row>
    <row r="224" spans="1:13" ht="15" customHeight="1">
      <c r="A224" s="68"/>
      <c r="B224" s="5" t="s">
        <v>31</v>
      </c>
      <c r="C224" s="14">
        <v>0</v>
      </c>
      <c r="D224" s="57">
        <v>4768.7</v>
      </c>
      <c r="E224" s="57">
        <v>4768.7</v>
      </c>
      <c r="F224" s="14">
        <f t="shared" si="15"/>
        <v>100</v>
      </c>
      <c r="I224" s="12"/>
      <c r="J224" s="13"/>
      <c r="K224" s="13"/>
      <c r="L224" s="32"/>
      <c r="M224" s="32"/>
    </row>
    <row r="225" spans="1:13" ht="15" customHeight="1">
      <c r="A225" s="68"/>
      <c r="B225" s="5" t="s">
        <v>32</v>
      </c>
      <c r="C225" s="14">
        <v>0</v>
      </c>
      <c r="D225" s="57">
        <v>4385.3</v>
      </c>
      <c r="E225" s="57">
        <v>4385.3</v>
      </c>
      <c r="F225" s="14">
        <f t="shared" si="15"/>
        <v>100</v>
      </c>
      <c r="I225" s="12"/>
      <c r="J225" s="13"/>
      <c r="K225" s="13"/>
      <c r="L225" s="32"/>
      <c r="M225" s="32"/>
    </row>
    <row r="226" spans="1:13" ht="15" customHeight="1">
      <c r="A226" s="68"/>
      <c r="B226" s="5" t="s">
        <v>7</v>
      </c>
      <c r="C226" s="14">
        <v>0</v>
      </c>
      <c r="D226" s="57">
        <v>3700.2</v>
      </c>
      <c r="E226" s="57">
        <v>3694.8</v>
      </c>
      <c r="F226" s="14">
        <f t="shared" si="15"/>
        <v>99.85406194259771</v>
      </c>
      <c r="I226" s="12"/>
      <c r="J226" s="13"/>
      <c r="K226" s="13"/>
      <c r="L226" s="32"/>
      <c r="M226" s="32"/>
    </row>
    <row r="227" spans="1:13" ht="15" customHeight="1">
      <c r="A227" s="68"/>
      <c r="B227" s="5" t="s">
        <v>5</v>
      </c>
      <c r="C227" s="14">
        <v>0</v>
      </c>
      <c r="D227" s="57">
        <v>2880.1</v>
      </c>
      <c r="E227" s="57">
        <v>2880.1</v>
      </c>
      <c r="F227" s="14">
        <f t="shared" si="15"/>
        <v>100</v>
      </c>
      <c r="I227" s="12"/>
      <c r="J227" s="13"/>
      <c r="K227" s="13"/>
      <c r="L227" s="32"/>
      <c r="M227" s="32"/>
    </row>
    <row r="228" spans="1:13" ht="15" customHeight="1">
      <c r="A228" s="68"/>
      <c r="B228" s="5" t="s">
        <v>6</v>
      </c>
      <c r="C228" s="14">
        <v>0</v>
      </c>
      <c r="D228" s="57">
        <v>4295.7</v>
      </c>
      <c r="E228" s="57">
        <v>4295.7</v>
      </c>
      <c r="F228" s="14">
        <f t="shared" si="15"/>
        <v>100</v>
      </c>
      <c r="I228" s="12"/>
      <c r="J228" s="13"/>
      <c r="K228" s="13"/>
      <c r="L228" s="32"/>
      <c r="M228" s="32"/>
    </row>
    <row r="229" spans="1:13" ht="15" customHeight="1">
      <c r="A229" s="68"/>
      <c r="B229" s="5" t="s">
        <v>10</v>
      </c>
      <c r="C229" s="14">
        <v>0</v>
      </c>
      <c r="D229" s="57">
        <v>1040.2</v>
      </c>
      <c r="E229" s="57">
        <v>1013.9</v>
      </c>
      <c r="F229" s="14">
        <f t="shared" si="15"/>
        <v>97.471640069217443</v>
      </c>
      <c r="I229" s="12"/>
      <c r="J229" s="13"/>
      <c r="K229" s="13"/>
      <c r="L229" s="32"/>
      <c r="M229" s="32"/>
    </row>
    <row r="230" spans="1:13" ht="15" customHeight="1">
      <c r="A230" s="68"/>
      <c r="B230" s="5" t="s">
        <v>9</v>
      </c>
      <c r="C230" s="14">
        <v>0</v>
      </c>
      <c r="D230" s="57">
        <v>3965.8</v>
      </c>
      <c r="E230" s="57">
        <v>3965.8</v>
      </c>
      <c r="F230" s="14">
        <f t="shared" si="15"/>
        <v>100</v>
      </c>
      <c r="I230" s="12"/>
      <c r="J230" s="13"/>
      <c r="K230" s="13"/>
      <c r="L230" s="32"/>
      <c r="M230" s="32"/>
    </row>
    <row r="231" spans="1:13" ht="15" customHeight="1">
      <c r="A231" s="68"/>
      <c r="B231" s="5" t="s">
        <v>15</v>
      </c>
      <c r="C231" s="14">
        <v>0</v>
      </c>
      <c r="D231" s="57">
        <v>2595.6999999999998</v>
      </c>
      <c r="E231" s="57">
        <v>2593.1</v>
      </c>
      <c r="F231" s="14">
        <f t="shared" si="15"/>
        <v>99.899834341410795</v>
      </c>
      <c r="I231" s="12"/>
      <c r="J231" s="13"/>
      <c r="K231" s="13"/>
      <c r="L231" s="32"/>
      <c r="M231" s="32"/>
    </row>
    <row r="232" spans="1:13" ht="15" customHeight="1">
      <c r="A232" s="68"/>
      <c r="B232" s="5" t="s">
        <v>3</v>
      </c>
      <c r="C232" s="14">
        <v>0</v>
      </c>
      <c r="D232" s="57">
        <v>5364.2</v>
      </c>
      <c r="E232" s="57">
        <v>5364.2</v>
      </c>
      <c r="F232" s="14">
        <f t="shared" si="15"/>
        <v>100</v>
      </c>
      <c r="I232" s="12"/>
      <c r="J232" s="13"/>
      <c r="K232" s="13"/>
      <c r="L232" s="32"/>
      <c r="M232" s="32"/>
    </row>
    <row r="233" spans="1:13" ht="15" customHeight="1">
      <c r="A233" s="68"/>
      <c r="B233" s="5" t="s">
        <v>16</v>
      </c>
      <c r="C233" s="14">
        <v>0</v>
      </c>
      <c r="D233" s="57">
        <v>2422.8000000000002</v>
      </c>
      <c r="E233" s="57">
        <v>2422.8000000000002</v>
      </c>
      <c r="F233" s="14">
        <f t="shared" si="15"/>
        <v>100</v>
      </c>
      <c r="I233" s="12"/>
      <c r="J233" s="13"/>
      <c r="K233" s="13"/>
      <c r="L233" s="32"/>
      <c r="M233" s="32"/>
    </row>
    <row r="234" spans="1:13" ht="15" customHeight="1">
      <c r="A234" s="68"/>
      <c r="B234" s="5" t="s">
        <v>39</v>
      </c>
      <c r="C234" s="14">
        <v>0</v>
      </c>
      <c r="D234" s="57">
        <v>1838.3</v>
      </c>
      <c r="E234" s="57">
        <v>1838.3</v>
      </c>
      <c r="F234" s="14">
        <f t="shared" si="15"/>
        <v>100</v>
      </c>
      <c r="I234" s="12"/>
      <c r="J234" s="13"/>
      <c r="K234" s="13"/>
      <c r="L234" s="32"/>
      <c r="M234" s="32"/>
    </row>
    <row r="235" spans="1:13" ht="15" customHeight="1">
      <c r="A235" s="68"/>
      <c r="B235" s="5" t="s">
        <v>18</v>
      </c>
      <c r="C235" s="14">
        <v>0</v>
      </c>
      <c r="D235" s="57">
        <v>5656.4</v>
      </c>
      <c r="E235" s="57">
        <v>5654.8</v>
      </c>
      <c r="F235" s="14">
        <f t="shared" si="15"/>
        <v>99.971713457322693</v>
      </c>
      <c r="I235" s="12"/>
      <c r="J235" s="13"/>
      <c r="K235" s="13"/>
      <c r="L235" s="32"/>
      <c r="M235" s="32"/>
    </row>
    <row r="236" spans="1:13" ht="15" customHeight="1">
      <c r="A236" s="68"/>
      <c r="B236" s="5" t="s">
        <v>17</v>
      </c>
      <c r="C236" s="14">
        <v>0</v>
      </c>
      <c r="D236" s="57">
        <v>11234.3</v>
      </c>
      <c r="E236" s="57">
        <v>11234.3</v>
      </c>
      <c r="F236" s="14">
        <f t="shared" si="15"/>
        <v>100</v>
      </c>
      <c r="I236" s="12"/>
      <c r="J236" s="13"/>
      <c r="K236" s="13"/>
      <c r="L236" s="32"/>
      <c r="M236" s="32"/>
    </row>
    <row r="237" spans="1:13" ht="15" customHeight="1">
      <c r="A237" s="68"/>
      <c r="B237" s="5" t="s">
        <v>40</v>
      </c>
      <c r="C237" s="14">
        <v>0</v>
      </c>
      <c r="D237" s="57">
        <v>5065.6000000000004</v>
      </c>
      <c r="E237" s="57">
        <v>5065.6000000000004</v>
      </c>
      <c r="F237" s="14">
        <f t="shared" si="15"/>
        <v>100</v>
      </c>
      <c r="I237" s="12"/>
      <c r="J237" s="13"/>
      <c r="K237" s="13"/>
      <c r="L237" s="32"/>
      <c r="M237" s="32"/>
    </row>
    <row r="238" spans="1:13" ht="15" customHeight="1">
      <c r="A238" s="68"/>
      <c r="B238" s="5" t="s">
        <v>41</v>
      </c>
      <c r="C238" s="14">
        <v>0</v>
      </c>
      <c r="D238" s="57">
        <v>3822.8</v>
      </c>
      <c r="E238" s="57">
        <v>3821.1</v>
      </c>
      <c r="F238" s="14">
        <f t="shared" si="15"/>
        <v>99.955529978026576</v>
      </c>
      <c r="I238" s="12"/>
      <c r="J238" s="13"/>
      <c r="K238" s="13"/>
      <c r="L238" s="32"/>
      <c r="M238" s="32"/>
    </row>
    <row r="239" spans="1:13" ht="15" customHeight="1">
      <c r="A239" s="68"/>
      <c r="B239" s="5" t="s">
        <v>20</v>
      </c>
      <c r="C239" s="14">
        <v>0</v>
      </c>
      <c r="D239" s="57">
        <v>7469.6</v>
      </c>
      <c r="E239" s="57">
        <v>7469.6</v>
      </c>
      <c r="F239" s="14">
        <f t="shared" si="15"/>
        <v>100</v>
      </c>
      <c r="I239" s="12"/>
      <c r="J239" s="13"/>
      <c r="K239" s="13"/>
      <c r="L239" s="32"/>
      <c r="M239" s="32"/>
    </row>
    <row r="240" spans="1:13" ht="15" customHeight="1">
      <c r="A240" s="68"/>
      <c r="B240" s="5" t="s">
        <v>42</v>
      </c>
      <c r="C240" s="14">
        <v>0</v>
      </c>
      <c r="D240" s="57">
        <v>8514.5</v>
      </c>
      <c r="E240" s="57">
        <v>8365.5</v>
      </c>
      <c r="F240" s="14">
        <f t="shared" si="15"/>
        <v>98.250044042515711</v>
      </c>
      <c r="I240" s="12"/>
      <c r="J240" s="13"/>
      <c r="K240" s="13"/>
      <c r="L240" s="32"/>
      <c r="M240" s="32"/>
    </row>
    <row r="241" spans="1:13" ht="15" customHeight="1">
      <c r="A241" s="68"/>
      <c r="B241" s="5" t="s">
        <v>22</v>
      </c>
      <c r="C241" s="14">
        <v>0</v>
      </c>
      <c r="D241" s="57">
        <v>2754.4</v>
      </c>
      <c r="E241" s="57">
        <v>2754.4</v>
      </c>
      <c r="F241" s="14">
        <f t="shared" si="15"/>
        <v>100</v>
      </c>
      <c r="I241" s="12"/>
      <c r="J241" s="13"/>
      <c r="K241" s="13"/>
      <c r="L241" s="32"/>
      <c r="M241" s="32"/>
    </row>
    <row r="242" spans="1:13" ht="15" customHeight="1">
      <c r="A242" s="68"/>
      <c r="B242" s="5" t="s">
        <v>23</v>
      </c>
      <c r="C242" s="14">
        <v>0</v>
      </c>
      <c r="D242" s="57">
        <v>3128.3</v>
      </c>
      <c r="E242" s="57">
        <v>3128.3</v>
      </c>
      <c r="F242" s="14">
        <f t="shared" si="15"/>
        <v>100</v>
      </c>
      <c r="I242" s="12"/>
      <c r="J242" s="13"/>
      <c r="K242" s="13"/>
      <c r="L242" s="32"/>
      <c r="M242" s="32"/>
    </row>
    <row r="243" spans="1:13" ht="15.75" customHeight="1">
      <c r="A243" s="68"/>
      <c r="B243" s="5" t="s">
        <v>36</v>
      </c>
      <c r="C243" s="14">
        <v>0</v>
      </c>
      <c r="D243" s="57">
        <v>3151.9</v>
      </c>
      <c r="E243" s="57">
        <v>3151.9</v>
      </c>
      <c r="F243" s="14">
        <f t="shared" si="15"/>
        <v>100</v>
      </c>
      <c r="I243" s="12"/>
      <c r="J243" s="13"/>
      <c r="K243" s="13"/>
      <c r="L243" s="32"/>
      <c r="M243" s="32"/>
    </row>
    <row r="244" spans="1:13" ht="15.75" customHeight="1">
      <c r="A244" s="68"/>
      <c r="B244" s="5" t="s">
        <v>43</v>
      </c>
      <c r="C244" s="14">
        <v>0</v>
      </c>
      <c r="D244" s="57">
        <v>1385.8</v>
      </c>
      <c r="E244" s="57">
        <v>1385.8</v>
      </c>
      <c r="F244" s="14">
        <f t="shared" si="15"/>
        <v>100</v>
      </c>
      <c r="I244" s="12"/>
      <c r="J244" s="13"/>
      <c r="K244" s="13"/>
      <c r="L244" s="32"/>
      <c r="M244" s="32"/>
    </row>
    <row r="245" spans="1:13" ht="15.75" customHeight="1">
      <c r="A245" s="68"/>
      <c r="B245" s="5" t="s">
        <v>44</v>
      </c>
      <c r="C245" s="14">
        <v>0</v>
      </c>
      <c r="D245" s="57">
        <v>1154.9000000000001</v>
      </c>
      <c r="E245" s="57">
        <v>1063.5999999999999</v>
      </c>
      <c r="F245" s="14">
        <f t="shared" si="15"/>
        <v>92.094553641007863</v>
      </c>
      <c r="I245" s="12"/>
      <c r="J245" s="13"/>
      <c r="K245" s="13"/>
      <c r="L245" s="32"/>
      <c r="M245" s="32"/>
    </row>
    <row r="246" spans="1:13" ht="15.75" customHeight="1">
      <c r="A246" s="68"/>
      <c r="B246" s="5" t="s">
        <v>45</v>
      </c>
      <c r="C246" s="14">
        <v>0</v>
      </c>
      <c r="D246" s="57">
        <v>1888.6</v>
      </c>
      <c r="E246" s="57">
        <v>1888.6</v>
      </c>
      <c r="F246" s="14">
        <f t="shared" si="15"/>
        <v>100</v>
      </c>
      <c r="I246" s="12"/>
      <c r="J246" s="13"/>
      <c r="K246" s="13"/>
      <c r="L246" s="32"/>
      <c r="M246" s="32"/>
    </row>
    <row r="247" spans="1:13" ht="15.75" customHeight="1">
      <c r="A247" s="68"/>
      <c r="B247" s="5" t="s">
        <v>46</v>
      </c>
      <c r="C247" s="14">
        <v>0</v>
      </c>
      <c r="D247" s="57">
        <v>1814.6</v>
      </c>
      <c r="E247" s="57">
        <v>1814.6</v>
      </c>
      <c r="F247" s="14">
        <f t="shared" si="15"/>
        <v>100</v>
      </c>
      <c r="I247" s="12"/>
      <c r="J247" s="13"/>
      <c r="K247" s="13"/>
      <c r="L247" s="32"/>
      <c r="M247" s="32"/>
    </row>
    <row r="248" spans="1:13" ht="15.75" customHeight="1">
      <c r="A248" s="68"/>
      <c r="B248" s="5" t="s">
        <v>47</v>
      </c>
      <c r="C248" s="14">
        <v>0</v>
      </c>
      <c r="D248" s="57">
        <v>1082.5999999999999</v>
      </c>
      <c r="E248" s="57">
        <v>1082.5999999999999</v>
      </c>
      <c r="F248" s="14">
        <f t="shared" si="15"/>
        <v>100</v>
      </c>
      <c r="I248" s="12"/>
      <c r="J248" s="13"/>
      <c r="K248" s="13"/>
      <c r="L248" s="32"/>
      <c r="M248" s="32"/>
    </row>
    <row r="249" spans="1:13" ht="15.75" customHeight="1">
      <c r="A249" s="68"/>
      <c r="B249" s="5" t="s">
        <v>48</v>
      </c>
      <c r="C249" s="14">
        <v>0</v>
      </c>
      <c r="D249" s="57">
        <v>1929.5</v>
      </c>
      <c r="E249" s="57">
        <v>1929.5</v>
      </c>
      <c r="F249" s="14">
        <f t="shared" si="15"/>
        <v>100</v>
      </c>
      <c r="I249" s="12"/>
      <c r="J249" s="13"/>
      <c r="K249" s="13"/>
      <c r="L249" s="32"/>
      <c r="M249" s="32"/>
    </row>
    <row r="250" spans="1:13" ht="15.75" customHeight="1">
      <c r="A250" s="68"/>
      <c r="B250" s="5" t="s">
        <v>49</v>
      </c>
      <c r="C250" s="14">
        <v>0</v>
      </c>
      <c r="D250" s="57">
        <v>2105.4</v>
      </c>
      <c r="E250" s="57">
        <v>2105.4</v>
      </c>
      <c r="F250" s="14">
        <f t="shared" si="15"/>
        <v>100</v>
      </c>
      <c r="I250" s="12"/>
      <c r="J250" s="13"/>
      <c r="K250" s="13"/>
      <c r="L250" s="32"/>
      <c r="M250" s="32"/>
    </row>
    <row r="251" spans="1:13" ht="15.75" customHeight="1">
      <c r="A251" s="68"/>
      <c r="B251" s="5" t="s">
        <v>50</v>
      </c>
      <c r="C251" s="14">
        <v>0</v>
      </c>
      <c r="D251" s="57">
        <v>815.5</v>
      </c>
      <c r="E251" s="57">
        <v>0</v>
      </c>
      <c r="F251" s="14">
        <f t="shared" si="15"/>
        <v>0</v>
      </c>
      <c r="I251" s="12"/>
      <c r="J251" s="13"/>
      <c r="K251" s="13"/>
      <c r="L251" s="32"/>
      <c r="M251" s="32"/>
    </row>
    <row r="252" spans="1:13" ht="15.75" customHeight="1">
      <c r="A252" s="68"/>
      <c r="B252" s="5" t="s">
        <v>63</v>
      </c>
      <c r="C252" s="14">
        <v>0</v>
      </c>
      <c r="D252" s="57">
        <v>188.6</v>
      </c>
      <c r="E252" s="57">
        <v>188.6</v>
      </c>
      <c r="F252" s="14">
        <f t="shared" si="15"/>
        <v>100</v>
      </c>
      <c r="I252" s="12"/>
      <c r="J252" s="13"/>
      <c r="K252" s="13"/>
      <c r="L252" s="32"/>
      <c r="M252" s="32"/>
    </row>
    <row r="253" spans="1:13" ht="15.75" customHeight="1">
      <c r="A253" s="68"/>
      <c r="B253" s="5" t="s">
        <v>123</v>
      </c>
      <c r="C253" s="14">
        <v>0</v>
      </c>
      <c r="D253" s="57">
        <v>986.7</v>
      </c>
      <c r="E253" s="57">
        <v>986.7</v>
      </c>
      <c r="F253" s="14">
        <f t="shared" si="15"/>
        <v>100</v>
      </c>
      <c r="I253" s="12"/>
      <c r="J253" s="13"/>
      <c r="K253" s="13"/>
      <c r="L253" s="32"/>
      <c r="M253" s="32"/>
    </row>
    <row r="254" spans="1:13" ht="15.75" customHeight="1">
      <c r="A254" s="68"/>
      <c r="B254" s="5" t="s">
        <v>52</v>
      </c>
      <c r="C254" s="14">
        <v>0</v>
      </c>
      <c r="D254" s="57">
        <v>646</v>
      </c>
      <c r="E254" s="57">
        <v>646</v>
      </c>
      <c r="F254" s="14">
        <f t="shared" si="15"/>
        <v>100</v>
      </c>
      <c r="I254" s="12"/>
      <c r="J254" s="13"/>
      <c r="K254" s="13"/>
      <c r="L254" s="32"/>
      <c r="M254" s="32"/>
    </row>
    <row r="255" spans="1:13" ht="15.75" customHeight="1">
      <c r="A255" s="68"/>
      <c r="B255" s="5" t="s">
        <v>124</v>
      </c>
      <c r="C255" s="14">
        <v>0</v>
      </c>
      <c r="D255" s="57">
        <v>549</v>
      </c>
      <c r="E255" s="57">
        <v>509.1</v>
      </c>
      <c r="F255" s="14">
        <f t="shared" si="15"/>
        <v>92.732240437158481</v>
      </c>
      <c r="I255" s="12"/>
      <c r="J255" s="13"/>
      <c r="K255" s="13"/>
      <c r="L255" s="32"/>
      <c r="M255" s="32"/>
    </row>
    <row r="256" spans="1:13" ht="15.75" customHeight="1">
      <c r="A256" s="68"/>
      <c r="B256" s="5" t="s">
        <v>62</v>
      </c>
      <c r="C256" s="14">
        <v>0</v>
      </c>
      <c r="D256" s="57">
        <v>280.5</v>
      </c>
      <c r="E256" s="57">
        <v>260.60000000000002</v>
      </c>
      <c r="F256" s="14">
        <f t="shared" si="15"/>
        <v>92.905525846702332</v>
      </c>
      <c r="I256" s="12"/>
      <c r="J256" s="13"/>
      <c r="K256" s="13"/>
      <c r="L256" s="32"/>
      <c r="M256" s="32"/>
    </row>
    <row r="257" spans="1:13" ht="26.25" customHeight="1">
      <c r="A257" s="92" t="s">
        <v>60</v>
      </c>
      <c r="B257" s="93" t="s">
        <v>4</v>
      </c>
      <c r="C257" s="15">
        <v>100000</v>
      </c>
      <c r="D257" s="10">
        <f>SUM(D258:D341)</f>
        <v>391359.40000000008</v>
      </c>
      <c r="E257" s="10">
        <f>SUM(E258:E341)</f>
        <v>388956.70000000007</v>
      </c>
      <c r="F257" s="15">
        <f>E257/D257*100</f>
        <v>99.386063040775312</v>
      </c>
      <c r="I257" s="33"/>
      <c r="J257" s="34"/>
      <c r="K257" s="34"/>
      <c r="L257" s="32"/>
      <c r="M257" s="32"/>
    </row>
    <row r="258" spans="1:13" ht="26.25" customHeight="1">
      <c r="A258" s="94"/>
      <c r="B258" s="5" t="s">
        <v>271</v>
      </c>
      <c r="C258" s="14">
        <v>0</v>
      </c>
      <c r="D258" s="57">
        <v>721.9</v>
      </c>
      <c r="E258" s="57">
        <v>721.9</v>
      </c>
      <c r="F258" s="14">
        <f t="shared" ref="F258:F304" si="16">E258/D258*100</f>
        <v>100</v>
      </c>
      <c r="I258" s="12"/>
      <c r="J258" s="13"/>
      <c r="K258" s="13"/>
      <c r="L258" s="31"/>
      <c r="M258" s="31"/>
    </row>
    <row r="259" spans="1:13" ht="26.25" customHeight="1">
      <c r="A259" s="94"/>
      <c r="B259" s="5" t="s">
        <v>125</v>
      </c>
      <c r="C259" s="14">
        <v>0</v>
      </c>
      <c r="D259" s="57">
        <v>234.8</v>
      </c>
      <c r="E259" s="57">
        <v>234.8</v>
      </c>
      <c r="F259" s="14">
        <f t="shared" si="16"/>
        <v>100</v>
      </c>
      <c r="I259" s="12"/>
      <c r="J259" s="13"/>
      <c r="K259" s="13"/>
    </row>
    <row r="260" spans="1:13" ht="26.25" customHeight="1">
      <c r="A260" s="94"/>
      <c r="B260" s="5" t="s">
        <v>157</v>
      </c>
      <c r="C260" s="14">
        <v>0</v>
      </c>
      <c r="D260" s="57">
        <v>510</v>
      </c>
      <c r="E260" s="57">
        <v>510</v>
      </c>
      <c r="F260" s="14">
        <f t="shared" si="16"/>
        <v>100</v>
      </c>
      <c r="I260" s="12"/>
      <c r="J260" s="13"/>
      <c r="K260" s="13"/>
    </row>
    <row r="261" spans="1:13" ht="26.25" customHeight="1">
      <c r="A261" s="94"/>
      <c r="B261" s="5" t="s">
        <v>25</v>
      </c>
      <c r="C261" s="14">
        <v>0</v>
      </c>
      <c r="D261" s="57">
        <v>6673.3</v>
      </c>
      <c r="E261" s="57">
        <v>6673.3</v>
      </c>
      <c r="F261" s="14">
        <f t="shared" si="16"/>
        <v>100</v>
      </c>
      <c r="I261" s="12"/>
      <c r="J261" s="13"/>
      <c r="K261" s="13"/>
    </row>
    <row r="262" spans="1:13" ht="26.25" customHeight="1">
      <c r="A262" s="94"/>
      <c r="B262" s="5" t="s">
        <v>115</v>
      </c>
      <c r="C262" s="14">
        <v>0</v>
      </c>
      <c r="D262" s="57">
        <v>4903.2</v>
      </c>
      <c r="E262" s="57">
        <v>4883.2</v>
      </c>
      <c r="F262" s="14">
        <f t="shared" si="16"/>
        <v>99.592103116332183</v>
      </c>
      <c r="I262" s="12"/>
      <c r="J262" s="13"/>
      <c r="K262" s="13"/>
    </row>
    <row r="263" spans="1:13" ht="26.25" customHeight="1">
      <c r="A263" s="94"/>
      <c r="B263" s="5" t="s">
        <v>126</v>
      </c>
      <c r="C263" s="14">
        <v>0</v>
      </c>
      <c r="D263" s="57">
        <v>2194</v>
      </c>
      <c r="E263" s="57">
        <v>2194</v>
      </c>
      <c r="F263" s="14">
        <f t="shared" si="16"/>
        <v>100</v>
      </c>
      <c r="I263" s="12"/>
      <c r="J263" s="13"/>
      <c r="K263" s="13"/>
    </row>
    <row r="264" spans="1:13" ht="26.25" customHeight="1">
      <c r="A264" s="94"/>
      <c r="B264" s="5" t="s">
        <v>272</v>
      </c>
      <c r="C264" s="14">
        <v>0</v>
      </c>
      <c r="D264" s="57">
        <v>318.39999999999998</v>
      </c>
      <c r="E264" s="57">
        <v>318.39999999999998</v>
      </c>
      <c r="F264" s="14">
        <f t="shared" si="16"/>
        <v>100</v>
      </c>
      <c r="I264" s="12"/>
      <c r="J264" s="13"/>
      <c r="K264" s="13"/>
    </row>
    <row r="265" spans="1:13" ht="26.25" customHeight="1">
      <c r="A265" s="94"/>
      <c r="B265" s="5" t="s">
        <v>127</v>
      </c>
      <c r="C265" s="14">
        <v>0</v>
      </c>
      <c r="D265" s="57">
        <v>1737.8</v>
      </c>
      <c r="E265" s="57">
        <v>1737.8</v>
      </c>
      <c r="F265" s="14">
        <f t="shared" si="16"/>
        <v>100</v>
      </c>
      <c r="I265" s="12"/>
      <c r="J265" s="13"/>
      <c r="K265" s="13"/>
    </row>
    <row r="266" spans="1:13" ht="26.25" customHeight="1">
      <c r="A266" s="94"/>
      <c r="B266" s="5" t="s">
        <v>161</v>
      </c>
      <c r="C266" s="14">
        <v>0</v>
      </c>
      <c r="D266" s="57">
        <v>173.5</v>
      </c>
      <c r="E266" s="57">
        <v>173.5</v>
      </c>
      <c r="F266" s="14">
        <f t="shared" si="16"/>
        <v>100</v>
      </c>
      <c r="I266" s="12"/>
      <c r="J266" s="13"/>
      <c r="K266" s="13"/>
    </row>
    <row r="267" spans="1:13" ht="26.25" customHeight="1">
      <c r="A267" s="94"/>
      <c r="B267" s="5" t="s">
        <v>128</v>
      </c>
      <c r="C267" s="14">
        <v>0</v>
      </c>
      <c r="D267" s="57">
        <v>285.7</v>
      </c>
      <c r="E267" s="57">
        <v>278</v>
      </c>
      <c r="F267" s="14">
        <f t="shared" si="16"/>
        <v>97.304865243262157</v>
      </c>
      <c r="I267" s="12"/>
      <c r="J267" s="13"/>
      <c r="K267" s="13"/>
    </row>
    <row r="268" spans="1:13" ht="26.25" customHeight="1">
      <c r="A268" s="94"/>
      <c r="B268" s="5" t="s">
        <v>116</v>
      </c>
      <c r="C268" s="14">
        <v>0</v>
      </c>
      <c r="D268" s="57">
        <v>1604</v>
      </c>
      <c r="E268" s="57">
        <v>1604</v>
      </c>
      <c r="F268" s="14">
        <f t="shared" si="16"/>
        <v>100</v>
      </c>
      <c r="I268" s="12"/>
      <c r="J268" s="13"/>
      <c r="K268" s="13"/>
    </row>
    <row r="269" spans="1:13" ht="26.25" customHeight="1">
      <c r="A269" s="94"/>
      <c r="B269" s="5" t="s">
        <v>273</v>
      </c>
      <c r="C269" s="14">
        <v>0</v>
      </c>
      <c r="D269" s="57">
        <v>199</v>
      </c>
      <c r="E269" s="57">
        <v>199</v>
      </c>
      <c r="F269" s="14">
        <f t="shared" si="16"/>
        <v>100</v>
      </c>
      <c r="I269" s="12"/>
      <c r="J269" s="13"/>
      <c r="K269" s="13"/>
    </row>
    <row r="270" spans="1:13" ht="26.25" customHeight="1">
      <c r="A270" s="94"/>
      <c r="B270" s="5" t="s">
        <v>117</v>
      </c>
      <c r="C270" s="14">
        <v>0</v>
      </c>
      <c r="D270" s="57">
        <v>34743.4</v>
      </c>
      <c r="E270" s="57">
        <v>34743.4</v>
      </c>
      <c r="F270" s="14">
        <f t="shared" si="16"/>
        <v>100</v>
      </c>
      <c r="I270" s="12"/>
      <c r="J270" s="13"/>
      <c r="K270" s="13"/>
    </row>
    <row r="271" spans="1:13" ht="26.25" customHeight="1">
      <c r="A271" s="94"/>
      <c r="B271" s="5" t="s">
        <v>129</v>
      </c>
      <c r="C271" s="14">
        <v>0</v>
      </c>
      <c r="D271" s="57">
        <v>3900</v>
      </c>
      <c r="E271" s="57">
        <v>3880.5</v>
      </c>
      <c r="F271" s="14">
        <f t="shared" si="16"/>
        <v>99.5</v>
      </c>
      <c r="I271" s="12"/>
      <c r="J271" s="13"/>
      <c r="K271" s="13"/>
    </row>
    <row r="272" spans="1:13" ht="26.25" customHeight="1">
      <c r="A272" s="94"/>
      <c r="B272" s="5" t="s">
        <v>130</v>
      </c>
      <c r="C272" s="14">
        <v>0</v>
      </c>
      <c r="D272" s="57">
        <v>1459.1</v>
      </c>
      <c r="E272" s="57">
        <v>1459.1</v>
      </c>
      <c r="F272" s="14">
        <f t="shared" si="16"/>
        <v>100</v>
      </c>
      <c r="I272" s="12"/>
      <c r="J272" s="13"/>
      <c r="K272" s="13"/>
    </row>
    <row r="273" spans="1:11" ht="26.25" customHeight="1">
      <c r="A273" s="94"/>
      <c r="B273" s="5" t="s">
        <v>131</v>
      </c>
      <c r="C273" s="14">
        <v>0</v>
      </c>
      <c r="D273" s="57">
        <v>611</v>
      </c>
      <c r="E273" s="57">
        <v>611</v>
      </c>
      <c r="F273" s="14">
        <f t="shared" si="16"/>
        <v>100</v>
      </c>
      <c r="I273" s="12"/>
      <c r="J273" s="13"/>
      <c r="K273" s="13"/>
    </row>
    <row r="274" spans="1:11" ht="26.25" customHeight="1">
      <c r="A274" s="94"/>
      <c r="B274" s="5" t="s">
        <v>274</v>
      </c>
      <c r="C274" s="14">
        <v>0</v>
      </c>
      <c r="D274" s="57">
        <v>631.79999999999995</v>
      </c>
      <c r="E274" s="57">
        <v>576.20000000000005</v>
      </c>
      <c r="F274" s="14">
        <f t="shared" si="16"/>
        <v>91.199746755302328</v>
      </c>
      <c r="I274" s="12"/>
      <c r="J274" s="13"/>
      <c r="K274" s="13"/>
    </row>
    <row r="275" spans="1:11" ht="26.25" customHeight="1">
      <c r="A275" s="94"/>
      <c r="B275" s="5" t="s">
        <v>132</v>
      </c>
      <c r="C275" s="14">
        <v>0</v>
      </c>
      <c r="D275" s="57">
        <v>3006.4</v>
      </c>
      <c r="E275" s="57">
        <v>3006.4</v>
      </c>
      <c r="F275" s="14">
        <f t="shared" si="16"/>
        <v>100</v>
      </c>
      <c r="I275" s="12"/>
      <c r="J275" s="13"/>
      <c r="K275" s="13"/>
    </row>
    <row r="276" spans="1:11" ht="28.5" customHeight="1">
      <c r="A276" s="94"/>
      <c r="B276" s="5" t="s">
        <v>165</v>
      </c>
      <c r="C276" s="14">
        <v>0</v>
      </c>
      <c r="D276" s="57">
        <v>234</v>
      </c>
      <c r="E276" s="57">
        <v>234</v>
      </c>
      <c r="F276" s="14">
        <f t="shared" si="16"/>
        <v>100</v>
      </c>
      <c r="I276" s="12"/>
      <c r="J276" s="13"/>
      <c r="K276" s="13"/>
    </row>
    <row r="277" spans="1:11" ht="26.25" customHeight="1">
      <c r="A277" s="94"/>
      <c r="B277" s="5" t="s">
        <v>275</v>
      </c>
      <c r="C277" s="14">
        <v>0</v>
      </c>
      <c r="D277" s="57">
        <v>1044.5999999999999</v>
      </c>
      <c r="E277" s="57">
        <v>1044.5999999999999</v>
      </c>
      <c r="F277" s="14">
        <f t="shared" si="16"/>
        <v>100</v>
      </c>
      <c r="I277" s="12"/>
      <c r="J277" s="13"/>
      <c r="K277" s="13"/>
    </row>
    <row r="278" spans="1:11" ht="30" customHeight="1">
      <c r="A278" s="94"/>
      <c r="B278" s="5" t="s">
        <v>59</v>
      </c>
      <c r="C278" s="14">
        <v>0</v>
      </c>
      <c r="D278" s="57">
        <v>2211.3000000000002</v>
      </c>
      <c r="E278" s="57">
        <v>2211.3000000000002</v>
      </c>
      <c r="F278" s="14">
        <f t="shared" si="16"/>
        <v>100</v>
      </c>
      <c r="I278" s="12"/>
      <c r="J278" s="13"/>
      <c r="K278" s="13"/>
    </row>
    <row r="279" spans="1:11" ht="27.75" customHeight="1">
      <c r="A279" s="94"/>
      <c r="B279" s="5" t="s">
        <v>27</v>
      </c>
      <c r="C279" s="14">
        <v>0</v>
      </c>
      <c r="D279" s="57">
        <v>4363.6000000000004</v>
      </c>
      <c r="E279" s="57">
        <v>4363.6000000000004</v>
      </c>
      <c r="F279" s="14">
        <f t="shared" si="16"/>
        <v>100</v>
      </c>
      <c r="I279" s="12"/>
      <c r="J279" s="13"/>
      <c r="K279" s="13"/>
    </row>
    <row r="280" spans="1:11" ht="32.25" customHeight="1">
      <c r="A280" s="94"/>
      <c r="B280" s="5" t="s">
        <v>276</v>
      </c>
      <c r="C280" s="14">
        <v>0</v>
      </c>
      <c r="D280" s="57">
        <v>508.3</v>
      </c>
      <c r="E280" s="57">
        <v>451.8</v>
      </c>
      <c r="F280" s="14">
        <f t="shared" si="16"/>
        <v>88.884517017509353</v>
      </c>
      <c r="I280" s="12"/>
      <c r="J280" s="13"/>
      <c r="K280" s="13"/>
    </row>
    <row r="281" spans="1:11" ht="26.25" customHeight="1">
      <c r="A281" s="94"/>
      <c r="B281" s="5" t="s">
        <v>8</v>
      </c>
      <c r="C281" s="14">
        <v>0</v>
      </c>
      <c r="D281" s="57">
        <v>2521</v>
      </c>
      <c r="E281" s="57">
        <v>2521</v>
      </c>
      <c r="F281" s="14">
        <f t="shared" si="16"/>
        <v>100</v>
      </c>
      <c r="I281" s="12"/>
      <c r="J281" s="13"/>
      <c r="K281" s="13"/>
    </row>
    <row r="282" spans="1:11" ht="26.25" customHeight="1">
      <c r="A282" s="94"/>
      <c r="B282" s="5" t="s">
        <v>277</v>
      </c>
      <c r="C282" s="14">
        <v>0</v>
      </c>
      <c r="D282" s="57">
        <v>4993.6000000000004</v>
      </c>
      <c r="E282" s="57">
        <v>4922.8999999999996</v>
      </c>
      <c r="F282" s="14">
        <f t="shared" si="16"/>
        <v>98.584187760333208</v>
      </c>
      <c r="I282" s="12"/>
      <c r="J282" s="13"/>
      <c r="K282" s="13"/>
    </row>
    <row r="283" spans="1:11" ht="28.5" customHeight="1">
      <c r="A283" s="94"/>
      <c r="B283" s="5" t="s">
        <v>278</v>
      </c>
      <c r="C283" s="14">
        <v>0</v>
      </c>
      <c r="D283" s="57">
        <v>4514.7</v>
      </c>
      <c r="E283" s="57">
        <v>4514.7</v>
      </c>
      <c r="F283" s="14">
        <f t="shared" si="16"/>
        <v>100</v>
      </c>
      <c r="I283" s="12"/>
      <c r="J283" s="13"/>
      <c r="K283" s="13"/>
    </row>
    <row r="284" spans="1:11" ht="26.25" customHeight="1">
      <c r="A284" s="94"/>
      <c r="B284" s="5" t="s">
        <v>279</v>
      </c>
      <c r="C284" s="14">
        <v>0</v>
      </c>
      <c r="D284" s="57">
        <v>540.29999999999995</v>
      </c>
      <c r="E284" s="57">
        <v>540.29999999999995</v>
      </c>
      <c r="F284" s="14">
        <f t="shared" si="16"/>
        <v>100</v>
      </c>
      <c r="I284" s="12"/>
      <c r="J284" s="13"/>
      <c r="K284" s="13"/>
    </row>
    <row r="285" spans="1:11" ht="26.25" customHeight="1">
      <c r="A285" s="94"/>
      <c r="B285" s="5" t="s">
        <v>175</v>
      </c>
      <c r="C285" s="14">
        <v>0</v>
      </c>
      <c r="D285" s="57">
        <v>876.9</v>
      </c>
      <c r="E285" s="57">
        <v>876.9</v>
      </c>
      <c r="F285" s="14">
        <f t="shared" si="16"/>
        <v>100</v>
      </c>
      <c r="I285" s="12"/>
      <c r="J285" s="13"/>
      <c r="K285" s="13"/>
    </row>
    <row r="286" spans="1:11" ht="26.25" customHeight="1">
      <c r="A286" s="94"/>
      <c r="B286" s="5" t="s">
        <v>133</v>
      </c>
      <c r="C286" s="14">
        <v>0</v>
      </c>
      <c r="D286" s="57">
        <v>2070.6</v>
      </c>
      <c r="E286" s="57">
        <v>2070.6</v>
      </c>
      <c r="F286" s="14">
        <f t="shared" si="16"/>
        <v>100</v>
      </c>
      <c r="I286" s="12"/>
      <c r="J286" s="13"/>
      <c r="K286" s="13"/>
    </row>
    <row r="287" spans="1:11" ht="26.25" customHeight="1">
      <c r="A287" s="94"/>
      <c r="B287" s="5" t="s">
        <v>134</v>
      </c>
      <c r="C287" s="14">
        <v>0</v>
      </c>
      <c r="D287" s="57">
        <v>285.39999999999998</v>
      </c>
      <c r="E287" s="57">
        <v>285.39999999999998</v>
      </c>
      <c r="F287" s="14">
        <f t="shared" si="16"/>
        <v>100</v>
      </c>
      <c r="I287" s="12"/>
      <c r="J287" s="13"/>
      <c r="K287" s="13"/>
    </row>
    <row r="288" spans="1:11" ht="30.75" customHeight="1">
      <c r="A288" s="94"/>
      <c r="B288" s="5" t="s">
        <v>135</v>
      </c>
      <c r="C288" s="14">
        <v>0</v>
      </c>
      <c r="D288" s="57">
        <v>447</v>
      </c>
      <c r="E288" s="57">
        <v>447</v>
      </c>
      <c r="F288" s="14">
        <f t="shared" si="16"/>
        <v>100</v>
      </c>
      <c r="I288" s="12"/>
      <c r="J288" s="13"/>
      <c r="K288" s="13"/>
    </row>
    <row r="289" spans="1:11" ht="26.25" customHeight="1">
      <c r="A289" s="94"/>
      <c r="B289" s="5" t="s">
        <v>280</v>
      </c>
      <c r="C289" s="14">
        <v>0</v>
      </c>
      <c r="D289" s="57">
        <v>1000</v>
      </c>
      <c r="E289" s="57">
        <v>1000</v>
      </c>
      <c r="F289" s="14">
        <f t="shared" si="16"/>
        <v>100</v>
      </c>
      <c r="I289" s="12"/>
      <c r="J289" s="13"/>
      <c r="K289" s="13"/>
    </row>
    <row r="290" spans="1:11" ht="31.5" customHeight="1">
      <c r="A290" s="94"/>
      <c r="B290" s="5" t="s">
        <v>30</v>
      </c>
      <c r="C290" s="14">
        <v>0</v>
      </c>
      <c r="D290" s="57">
        <v>4841.5</v>
      </c>
      <c r="E290" s="57">
        <v>4841.5</v>
      </c>
      <c r="F290" s="14">
        <f t="shared" si="16"/>
        <v>100</v>
      </c>
      <c r="I290" s="12"/>
      <c r="J290" s="13"/>
      <c r="K290" s="13"/>
    </row>
    <row r="291" spans="1:11" ht="26.25" customHeight="1">
      <c r="A291" s="94"/>
      <c r="B291" s="5" t="s">
        <v>31</v>
      </c>
      <c r="C291" s="14">
        <v>0</v>
      </c>
      <c r="D291" s="57">
        <v>1267.8</v>
      </c>
      <c r="E291" s="57">
        <v>1267.8</v>
      </c>
      <c r="F291" s="14">
        <f t="shared" si="16"/>
        <v>100</v>
      </c>
      <c r="I291" s="12"/>
      <c r="J291" s="13"/>
      <c r="K291" s="13"/>
    </row>
    <row r="292" spans="1:11" ht="26.25" customHeight="1">
      <c r="A292" s="94"/>
      <c r="B292" s="5" t="s">
        <v>136</v>
      </c>
      <c r="C292" s="14">
        <v>0</v>
      </c>
      <c r="D292" s="57">
        <v>923</v>
      </c>
      <c r="E292" s="57">
        <v>923</v>
      </c>
      <c r="F292" s="14">
        <f t="shared" si="16"/>
        <v>100</v>
      </c>
      <c r="I292" s="12"/>
      <c r="J292" s="13"/>
      <c r="K292" s="13"/>
    </row>
    <row r="293" spans="1:11" ht="26.25" customHeight="1">
      <c r="A293" s="94"/>
      <c r="B293" s="5" t="s">
        <v>281</v>
      </c>
      <c r="C293" s="14">
        <v>0</v>
      </c>
      <c r="D293" s="57">
        <v>833.1</v>
      </c>
      <c r="E293" s="57">
        <v>833.1</v>
      </c>
      <c r="F293" s="14">
        <f t="shared" si="16"/>
        <v>100</v>
      </c>
      <c r="I293" s="12"/>
      <c r="J293" s="13"/>
      <c r="K293" s="13"/>
    </row>
    <row r="294" spans="1:11" ht="26.25" customHeight="1">
      <c r="A294" s="94"/>
      <c r="B294" s="5" t="s">
        <v>282</v>
      </c>
      <c r="C294" s="14">
        <v>0</v>
      </c>
      <c r="D294" s="57">
        <v>92.5</v>
      </c>
      <c r="E294" s="57">
        <v>92.5</v>
      </c>
      <c r="F294" s="14">
        <f t="shared" si="16"/>
        <v>100</v>
      </c>
      <c r="I294" s="12"/>
      <c r="J294" s="13"/>
      <c r="K294" s="13"/>
    </row>
    <row r="295" spans="1:11" ht="26.25" customHeight="1">
      <c r="A295" s="94"/>
      <c r="B295" s="5" t="s">
        <v>187</v>
      </c>
      <c r="C295" s="14">
        <v>0</v>
      </c>
      <c r="D295" s="57">
        <v>3344</v>
      </c>
      <c r="E295" s="57">
        <v>3344</v>
      </c>
      <c r="F295" s="14">
        <f t="shared" si="16"/>
        <v>100</v>
      </c>
      <c r="I295" s="12"/>
      <c r="J295" s="13"/>
      <c r="K295" s="13"/>
    </row>
    <row r="296" spans="1:11" ht="26.25" customHeight="1">
      <c r="A296" s="94"/>
      <c r="B296" s="5" t="s">
        <v>137</v>
      </c>
      <c r="C296" s="14">
        <v>0</v>
      </c>
      <c r="D296" s="57">
        <v>382.6</v>
      </c>
      <c r="E296" s="57">
        <v>382.6</v>
      </c>
      <c r="F296" s="14">
        <f t="shared" si="16"/>
        <v>100</v>
      </c>
      <c r="I296" s="12"/>
      <c r="J296" s="13"/>
      <c r="K296" s="13"/>
    </row>
    <row r="297" spans="1:11" ht="26.25" customHeight="1">
      <c r="A297" s="94"/>
      <c r="B297" s="5" t="s">
        <v>138</v>
      </c>
      <c r="C297" s="14">
        <v>0</v>
      </c>
      <c r="D297" s="57">
        <v>447</v>
      </c>
      <c r="E297" s="57">
        <v>447</v>
      </c>
      <c r="F297" s="14">
        <f t="shared" si="16"/>
        <v>100</v>
      </c>
      <c r="I297" s="12"/>
      <c r="J297" s="13"/>
      <c r="K297" s="13"/>
    </row>
    <row r="298" spans="1:11" ht="26.25" customHeight="1">
      <c r="A298" s="94"/>
      <c r="B298" s="5" t="s">
        <v>139</v>
      </c>
      <c r="C298" s="14">
        <v>0</v>
      </c>
      <c r="D298" s="57">
        <v>1161.0999999999999</v>
      </c>
      <c r="E298" s="57">
        <v>1161.0999999999999</v>
      </c>
      <c r="F298" s="14">
        <f t="shared" si="16"/>
        <v>100</v>
      </c>
      <c r="I298" s="12"/>
      <c r="J298" s="13"/>
      <c r="K298" s="13"/>
    </row>
    <row r="299" spans="1:11" ht="26.25" customHeight="1">
      <c r="A299" s="94"/>
      <c r="B299" s="5" t="s">
        <v>283</v>
      </c>
      <c r="C299" s="14">
        <v>0</v>
      </c>
      <c r="D299" s="57">
        <v>3325</v>
      </c>
      <c r="E299" s="57">
        <v>3325</v>
      </c>
      <c r="F299" s="14">
        <f t="shared" si="16"/>
        <v>100</v>
      </c>
      <c r="I299" s="12"/>
      <c r="J299" s="13"/>
      <c r="K299" s="13"/>
    </row>
    <row r="300" spans="1:11" ht="26.25" customHeight="1">
      <c r="A300" s="94"/>
      <c r="B300" s="5" t="s">
        <v>7</v>
      </c>
      <c r="C300" s="14">
        <v>0</v>
      </c>
      <c r="D300" s="57">
        <v>7053.5</v>
      </c>
      <c r="E300" s="57">
        <v>6829.4</v>
      </c>
      <c r="F300" s="14">
        <f t="shared" si="16"/>
        <v>96.822853902318002</v>
      </c>
      <c r="I300" s="12"/>
      <c r="J300" s="13"/>
      <c r="K300" s="13"/>
    </row>
    <row r="301" spans="1:11" ht="26.25" customHeight="1">
      <c r="A301" s="94"/>
      <c r="B301" s="5" t="s">
        <v>141</v>
      </c>
      <c r="C301" s="14">
        <v>0</v>
      </c>
      <c r="D301" s="57">
        <v>2491.6</v>
      </c>
      <c r="E301" s="57">
        <v>2491.6</v>
      </c>
      <c r="F301" s="14">
        <f t="shared" si="16"/>
        <v>100</v>
      </c>
      <c r="I301" s="12"/>
      <c r="J301" s="13"/>
      <c r="K301" s="13"/>
    </row>
    <row r="302" spans="1:11" ht="26.25" customHeight="1">
      <c r="A302" s="94"/>
      <c r="B302" s="5" t="s">
        <v>142</v>
      </c>
      <c r="C302" s="14">
        <v>0</v>
      </c>
      <c r="D302" s="57">
        <v>1851</v>
      </c>
      <c r="E302" s="57">
        <v>1851</v>
      </c>
      <c r="F302" s="14">
        <f t="shared" si="16"/>
        <v>100</v>
      </c>
      <c r="I302" s="12"/>
      <c r="J302" s="13"/>
      <c r="K302" s="13"/>
    </row>
    <row r="303" spans="1:11" ht="26.25" customHeight="1">
      <c r="A303" s="94"/>
      <c r="B303" s="5" t="s">
        <v>195</v>
      </c>
      <c r="C303" s="14">
        <v>0</v>
      </c>
      <c r="D303" s="57">
        <v>320</v>
      </c>
      <c r="E303" s="57">
        <v>311.7</v>
      </c>
      <c r="F303" s="14">
        <f t="shared" si="16"/>
        <v>97.40625</v>
      </c>
      <c r="I303" s="12"/>
      <c r="J303" s="13"/>
      <c r="K303" s="13"/>
    </row>
    <row r="304" spans="1:11" ht="26.25" customHeight="1">
      <c r="A304" s="94"/>
      <c r="B304" s="5" t="s">
        <v>143</v>
      </c>
      <c r="C304" s="14">
        <v>0</v>
      </c>
      <c r="D304" s="57">
        <v>5745.5</v>
      </c>
      <c r="E304" s="57">
        <v>5697.7</v>
      </c>
      <c r="F304" s="14">
        <f t="shared" si="16"/>
        <v>99.168044556609516</v>
      </c>
      <c r="I304" s="12"/>
      <c r="J304" s="13"/>
      <c r="K304" s="13"/>
    </row>
    <row r="305" spans="1:11" ht="26.25" customHeight="1">
      <c r="A305" s="94"/>
      <c r="B305" s="5" t="s">
        <v>197</v>
      </c>
      <c r="C305" s="14">
        <v>0</v>
      </c>
      <c r="D305" s="57">
        <v>498.8</v>
      </c>
      <c r="E305" s="57">
        <v>498.8</v>
      </c>
      <c r="F305" s="14">
        <f t="shared" ref="F305:F341" si="17">E305/D305*100</f>
        <v>100</v>
      </c>
      <c r="I305" s="12"/>
      <c r="J305" s="13"/>
      <c r="K305" s="13"/>
    </row>
    <row r="306" spans="1:11" ht="26.25" customHeight="1">
      <c r="A306" s="94"/>
      <c r="B306" s="5" t="s">
        <v>284</v>
      </c>
      <c r="C306" s="14">
        <v>0</v>
      </c>
      <c r="D306" s="57">
        <v>318</v>
      </c>
      <c r="E306" s="57">
        <v>318</v>
      </c>
      <c r="F306" s="14">
        <f t="shared" si="17"/>
        <v>100</v>
      </c>
      <c r="I306" s="12"/>
      <c r="J306" s="13"/>
      <c r="K306" s="13"/>
    </row>
    <row r="307" spans="1:11" ht="26.25" customHeight="1">
      <c r="A307" s="94"/>
      <c r="B307" s="5" t="s">
        <v>144</v>
      </c>
      <c r="C307" s="14">
        <v>0</v>
      </c>
      <c r="D307" s="57">
        <v>526.29999999999995</v>
      </c>
      <c r="E307" s="57">
        <v>526.29999999999995</v>
      </c>
      <c r="F307" s="14">
        <f t="shared" si="17"/>
        <v>100</v>
      </c>
      <c r="I307" s="12"/>
      <c r="J307" s="13"/>
      <c r="K307" s="13"/>
    </row>
    <row r="308" spans="1:11" ht="26.25" customHeight="1">
      <c r="A308" s="94"/>
      <c r="B308" s="5" t="s">
        <v>145</v>
      </c>
      <c r="C308" s="14">
        <v>0</v>
      </c>
      <c r="D308" s="57">
        <v>2698.5</v>
      </c>
      <c r="E308" s="57">
        <v>2698.5</v>
      </c>
      <c r="F308" s="14">
        <f t="shared" si="17"/>
        <v>100</v>
      </c>
      <c r="I308" s="12"/>
      <c r="J308" s="13"/>
      <c r="K308" s="13"/>
    </row>
    <row r="309" spans="1:11" ht="26.25" customHeight="1">
      <c r="A309" s="94"/>
      <c r="B309" s="5" t="s">
        <v>118</v>
      </c>
      <c r="C309" s="14">
        <v>0</v>
      </c>
      <c r="D309" s="57">
        <v>3162.2</v>
      </c>
      <c r="E309" s="57">
        <v>3129.8</v>
      </c>
      <c r="F309" s="14">
        <f t="shared" si="17"/>
        <v>98.975396875592963</v>
      </c>
      <c r="I309" s="12"/>
      <c r="J309" s="13"/>
      <c r="K309" s="13"/>
    </row>
    <row r="310" spans="1:11" ht="26.25" customHeight="1">
      <c r="A310" s="94"/>
      <c r="B310" s="5" t="s">
        <v>202</v>
      </c>
      <c r="C310" s="14">
        <v>0</v>
      </c>
      <c r="D310" s="57">
        <v>3283.3</v>
      </c>
      <c r="E310" s="57">
        <v>3283.3</v>
      </c>
      <c r="F310" s="14">
        <f t="shared" si="17"/>
        <v>100</v>
      </c>
      <c r="I310" s="12"/>
      <c r="J310" s="13"/>
      <c r="K310" s="13"/>
    </row>
    <row r="311" spans="1:11" ht="26.25" customHeight="1">
      <c r="A311" s="94"/>
      <c r="B311" s="5" t="s">
        <v>285</v>
      </c>
      <c r="C311" s="14">
        <v>0</v>
      </c>
      <c r="D311" s="57">
        <v>1017.4</v>
      </c>
      <c r="E311" s="57">
        <v>1017.4</v>
      </c>
      <c r="F311" s="14">
        <f t="shared" si="17"/>
        <v>100</v>
      </c>
      <c r="I311" s="12"/>
      <c r="J311" s="13"/>
      <c r="K311" s="13"/>
    </row>
    <row r="312" spans="1:11" ht="26.25" customHeight="1">
      <c r="A312" s="94"/>
      <c r="B312" s="5" t="s">
        <v>146</v>
      </c>
      <c r="C312" s="14">
        <v>0</v>
      </c>
      <c r="D312" s="57">
        <v>498.8</v>
      </c>
      <c r="E312" s="57">
        <v>498.8</v>
      </c>
      <c r="F312" s="14">
        <f t="shared" si="17"/>
        <v>100</v>
      </c>
      <c r="I312" s="12"/>
      <c r="J312" s="13"/>
      <c r="K312" s="13"/>
    </row>
    <row r="313" spans="1:11" ht="26.25" customHeight="1">
      <c r="A313" s="94"/>
      <c r="B313" s="5" t="s">
        <v>10</v>
      </c>
      <c r="C313" s="14">
        <v>0</v>
      </c>
      <c r="D313" s="57">
        <v>1235</v>
      </c>
      <c r="E313" s="57">
        <v>1235</v>
      </c>
      <c r="F313" s="14">
        <f t="shared" si="17"/>
        <v>100</v>
      </c>
      <c r="I313" s="12"/>
      <c r="J313" s="13"/>
      <c r="K313" s="13"/>
    </row>
    <row r="314" spans="1:11" ht="26.25" customHeight="1">
      <c r="A314" s="94"/>
      <c r="B314" s="5" t="s">
        <v>147</v>
      </c>
      <c r="C314" s="14">
        <v>0</v>
      </c>
      <c r="D314" s="57">
        <v>700</v>
      </c>
      <c r="E314" s="57">
        <v>700</v>
      </c>
      <c r="F314" s="14">
        <f t="shared" si="17"/>
        <v>100</v>
      </c>
      <c r="I314" s="12"/>
      <c r="J314" s="13"/>
      <c r="K314" s="13"/>
    </row>
    <row r="315" spans="1:11" ht="26.25" customHeight="1">
      <c r="A315" s="94"/>
      <c r="B315" s="5" t="s">
        <v>148</v>
      </c>
      <c r="C315" s="14">
        <v>0</v>
      </c>
      <c r="D315" s="57">
        <v>423.3</v>
      </c>
      <c r="E315" s="57">
        <v>423.3</v>
      </c>
      <c r="F315" s="14">
        <f t="shared" si="17"/>
        <v>100</v>
      </c>
      <c r="I315" s="12"/>
      <c r="J315" s="13"/>
      <c r="K315" s="13"/>
    </row>
    <row r="316" spans="1:11" ht="26.25" customHeight="1">
      <c r="A316" s="94"/>
      <c r="B316" s="5" t="s">
        <v>149</v>
      </c>
      <c r="C316" s="14">
        <v>0</v>
      </c>
      <c r="D316" s="57">
        <v>978</v>
      </c>
      <c r="E316" s="57">
        <v>978</v>
      </c>
      <c r="F316" s="14">
        <f t="shared" si="17"/>
        <v>100</v>
      </c>
      <c r="I316" s="12"/>
      <c r="J316" s="13"/>
      <c r="K316" s="13"/>
    </row>
    <row r="317" spans="1:11" ht="26.25" customHeight="1">
      <c r="A317" s="94"/>
      <c r="B317" s="5" t="s">
        <v>150</v>
      </c>
      <c r="C317" s="14">
        <v>0</v>
      </c>
      <c r="D317" s="57">
        <v>324</v>
      </c>
      <c r="E317" s="57">
        <v>324</v>
      </c>
      <c r="F317" s="14">
        <f t="shared" si="17"/>
        <v>100</v>
      </c>
      <c r="I317" s="12"/>
      <c r="J317" s="13"/>
      <c r="K317" s="13"/>
    </row>
    <row r="318" spans="1:11" ht="26.25" customHeight="1">
      <c r="A318" s="94"/>
      <c r="B318" s="5" t="s">
        <v>286</v>
      </c>
      <c r="C318" s="14">
        <v>0</v>
      </c>
      <c r="D318" s="57">
        <v>320</v>
      </c>
      <c r="E318" s="57">
        <v>318.39999999999998</v>
      </c>
      <c r="F318" s="14">
        <f t="shared" si="17"/>
        <v>99.499999999999986</v>
      </c>
      <c r="I318" s="12"/>
      <c r="J318" s="13"/>
      <c r="K318" s="13"/>
    </row>
    <row r="319" spans="1:11" ht="26.25" customHeight="1">
      <c r="A319" s="94"/>
      <c r="B319" s="5" t="s">
        <v>151</v>
      </c>
      <c r="C319" s="14">
        <v>0</v>
      </c>
      <c r="D319" s="57">
        <v>452.6</v>
      </c>
      <c r="E319" s="57">
        <v>452.6</v>
      </c>
      <c r="F319" s="14">
        <f t="shared" si="17"/>
        <v>100</v>
      </c>
      <c r="I319" s="12"/>
      <c r="J319" s="13"/>
      <c r="K319" s="13"/>
    </row>
    <row r="320" spans="1:11" ht="26.25" customHeight="1">
      <c r="A320" s="94"/>
      <c r="B320" s="5" t="s">
        <v>152</v>
      </c>
      <c r="C320" s="14">
        <v>0</v>
      </c>
      <c r="D320" s="57">
        <v>6785.8</v>
      </c>
      <c r="E320" s="57">
        <v>6696.7</v>
      </c>
      <c r="F320" s="14">
        <f t="shared" si="17"/>
        <v>98.686963954139514</v>
      </c>
      <c r="I320" s="12"/>
      <c r="J320" s="13"/>
      <c r="K320" s="13"/>
    </row>
    <row r="321" spans="1:11" ht="26.25" customHeight="1">
      <c r="A321" s="94"/>
      <c r="B321" s="5" t="s">
        <v>287</v>
      </c>
      <c r="C321" s="14">
        <v>0</v>
      </c>
      <c r="D321" s="57">
        <v>3382</v>
      </c>
      <c r="E321" s="57">
        <v>3382</v>
      </c>
      <c r="F321" s="14">
        <f t="shared" si="17"/>
        <v>100</v>
      </c>
      <c r="I321" s="12"/>
      <c r="J321" s="13"/>
      <c r="K321" s="13"/>
    </row>
    <row r="322" spans="1:11" ht="26.25" customHeight="1">
      <c r="A322" s="94"/>
      <c r="B322" s="5" t="s">
        <v>213</v>
      </c>
      <c r="C322" s="14">
        <v>0</v>
      </c>
      <c r="D322" s="57">
        <v>348.3</v>
      </c>
      <c r="E322" s="57">
        <v>348.3</v>
      </c>
      <c r="F322" s="14">
        <f t="shared" si="17"/>
        <v>100</v>
      </c>
      <c r="I322" s="12"/>
      <c r="J322" s="13"/>
      <c r="K322" s="13"/>
    </row>
    <row r="323" spans="1:11" ht="26.25" customHeight="1">
      <c r="A323" s="94"/>
      <c r="B323" s="5" t="s">
        <v>153</v>
      </c>
      <c r="C323" s="14">
        <v>0</v>
      </c>
      <c r="D323" s="57">
        <v>9244.2000000000007</v>
      </c>
      <c r="E323" s="57">
        <v>9244.2000000000007</v>
      </c>
      <c r="F323" s="14">
        <f t="shared" si="17"/>
        <v>100</v>
      </c>
      <c r="I323" s="12"/>
      <c r="J323" s="13"/>
      <c r="K323" s="13"/>
    </row>
    <row r="324" spans="1:11" ht="26.25" customHeight="1">
      <c r="A324" s="94"/>
      <c r="B324" s="5" t="s">
        <v>39</v>
      </c>
      <c r="C324" s="14">
        <v>0</v>
      </c>
      <c r="D324" s="57">
        <v>6557.4</v>
      </c>
      <c r="E324" s="57">
        <v>6557.4</v>
      </c>
      <c r="F324" s="14">
        <f t="shared" si="17"/>
        <v>100</v>
      </c>
      <c r="I324" s="12"/>
      <c r="J324" s="13"/>
      <c r="K324" s="13"/>
    </row>
    <row r="325" spans="1:11" ht="26.25" customHeight="1">
      <c r="A325" s="94"/>
      <c r="B325" s="5" t="s">
        <v>18</v>
      </c>
      <c r="C325" s="14">
        <v>0</v>
      </c>
      <c r="D325" s="57">
        <v>32042.6</v>
      </c>
      <c r="E325" s="57">
        <v>32042.6</v>
      </c>
      <c r="F325" s="14">
        <f t="shared" si="17"/>
        <v>100</v>
      </c>
      <c r="I325" s="12"/>
      <c r="J325" s="13"/>
      <c r="K325" s="13"/>
    </row>
    <row r="326" spans="1:11" ht="26.25" customHeight="1">
      <c r="A326" s="94"/>
      <c r="B326" s="5" t="s">
        <v>17</v>
      </c>
      <c r="C326" s="14">
        <v>0</v>
      </c>
      <c r="D326" s="57">
        <v>16128.9</v>
      </c>
      <c r="E326" s="57">
        <v>14494.3</v>
      </c>
      <c r="F326" s="14">
        <f t="shared" si="17"/>
        <v>89.865396896254552</v>
      </c>
      <c r="I326" s="12"/>
      <c r="J326" s="13"/>
      <c r="K326" s="13"/>
    </row>
    <row r="327" spans="1:11" ht="26.25" customHeight="1">
      <c r="A327" s="94"/>
      <c r="B327" s="5" t="s">
        <v>40</v>
      </c>
      <c r="C327" s="14">
        <v>0</v>
      </c>
      <c r="D327" s="57">
        <v>2600</v>
      </c>
      <c r="E327" s="57">
        <v>2600</v>
      </c>
      <c r="F327" s="14">
        <f t="shared" si="17"/>
        <v>100</v>
      </c>
      <c r="I327" s="12"/>
      <c r="J327" s="13"/>
      <c r="K327" s="13"/>
    </row>
    <row r="328" spans="1:11" ht="26.25" customHeight="1">
      <c r="A328" s="94"/>
      <c r="B328" s="5" t="s">
        <v>41</v>
      </c>
      <c r="C328" s="14">
        <v>0</v>
      </c>
      <c r="D328" s="57">
        <v>6650</v>
      </c>
      <c r="E328" s="57">
        <v>6650</v>
      </c>
      <c r="F328" s="14">
        <f t="shared" si="17"/>
        <v>100</v>
      </c>
      <c r="I328" s="12"/>
      <c r="J328" s="13"/>
      <c r="K328" s="13"/>
    </row>
    <row r="329" spans="1:11" ht="26.25" customHeight="1">
      <c r="A329" s="94"/>
      <c r="B329" s="5" t="s">
        <v>20</v>
      </c>
      <c r="C329" s="14">
        <v>0</v>
      </c>
      <c r="D329" s="57">
        <v>44844.4</v>
      </c>
      <c r="E329" s="57">
        <v>44844.4</v>
      </c>
      <c r="F329" s="14">
        <f t="shared" si="17"/>
        <v>100</v>
      </c>
      <c r="I329" s="12"/>
      <c r="J329" s="13"/>
      <c r="K329" s="13"/>
    </row>
    <row r="330" spans="1:11" ht="26.25" customHeight="1">
      <c r="A330" s="94"/>
      <c r="B330" s="5" t="s">
        <v>42</v>
      </c>
      <c r="C330" s="14">
        <v>0</v>
      </c>
      <c r="D330" s="57">
        <v>53519.9</v>
      </c>
      <c r="E330" s="57">
        <v>53519.9</v>
      </c>
      <c r="F330" s="14">
        <f t="shared" si="17"/>
        <v>100</v>
      </c>
      <c r="I330" s="12"/>
      <c r="J330" s="13"/>
      <c r="K330" s="13"/>
    </row>
    <row r="331" spans="1:11" ht="26.25" customHeight="1">
      <c r="A331" s="94"/>
      <c r="B331" s="5" t="s">
        <v>23</v>
      </c>
      <c r="C331" s="14">
        <v>0</v>
      </c>
      <c r="D331" s="57">
        <v>14007.4</v>
      </c>
      <c r="E331" s="57">
        <v>14007.4</v>
      </c>
      <c r="F331" s="14">
        <f t="shared" si="17"/>
        <v>100</v>
      </c>
      <c r="I331" s="12"/>
      <c r="J331" s="13"/>
      <c r="K331" s="13"/>
    </row>
    <row r="332" spans="1:11" ht="26.25" customHeight="1">
      <c r="A332" s="94"/>
      <c r="B332" s="5" t="s">
        <v>36</v>
      </c>
      <c r="C332" s="14">
        <v>0</v>
      </c>
      <c r="D332" s="57">
        <v>7705.5</v>
      </c>
      <c r="E332" s="57">
        <v>7705.5</v>
      </c>
      <c r="F332" s="14">
        <f t="shared" si="17"/>
        <v>100</v>
      </c>
      <c r="I332" s="12"/>
      <c r="J332" s="13"/>
      <c r="K332" s="13"/>
    </row>
    <row r="333" spans="1:11" ht="26.25" customHeight="1">
      <c r="A333" s="94"/>
      <c r="B333" s="5" t="s">
        <v>44</v>
      </c>
      <c r="C333" s="14">
        <v>0</v>
      </c>
      <c r="D333" s="57">
        <v>1696.8</v>
      </c>
      <c r="E333" s="57">
        <v>1696.8</v>
      </c>
      <c r="F333" s="14">
        <f t="shared" si="17"/>
        <v>100</v>
      </c>
      <c r="I333" s="12"/>
      <c r="J333" s="13"/>
      <c r="K333" s="13"/>
    </row>
    <row r="334" spans="1:11" ht="26.25" customHeight="1">
      <c r="A334" s="94"/>
      <c r="B334" s="5" t="s">
        <v>45</v>
      </c>
      <c r="C334" s="14">
        <v>0</v>
      </c>
      <c r="D334" s="57">
        <v>2920.7</v>
      </c>
      <c r="E334" s="57">
        <v>2858.1</v>
      </c>
      <c r="F334" s="14">
        <f t="shared" si="17"/>
        <v>97.856678193583733</v>
      </c>
      <c r="I334" s="12"/>
      <c r="J334" s="13"/>
      <c r="K334" s="13"/>
    </row>
    <row r="335" spans="1:11" ht="26.25" customHeight="1">
      <c r="A335" s="94"/>
      <c r="B335" s="5" t="s">
        <v>47</v>
      </c>
      <c r="C335" s="14">
        <v>0</v>
      </c>
      <c r="D335" s="57">
        <v>24072.400000000001</v>
      </c>
      <c r="E335" s="57">
        <v>24024.3</v>
      </c>
      <c r="F335" s="14">
        <f t="shared" si="17"/>
        <v>99.800186105249153</v>
      </c>
      <c r="I335" s="12"/>
      <c r="J335" s="13"/>
      <c r="K335" s="13"/>
    </row>
    <row r="336" spans="1:11" ht="26.25" customHeight="1">
      <c r="A336" s="94"/>
      <c r="B336" s="5" t="s">
        <v>48</v>
      </c>
      <c r="C336" s="14">
        <v>0</v>
      </c>
      <c r="D336" s="57">
        <v>950</v>
      </c>
      <c r="E336" s="57">
        <v>950</v>
      </c>
      <c r="F336" s="14">
        <f t="shared" si="17"/>
        <v>100</v>
      </c>
      <c r="I336" s="12"/>
      <c r="J336" s="13"/>
      <c r="K336" s="13"/>
    </row>
    <row r="337" spans="1:11" ht="26.25" customHeight="1">
      <c r="A337" s="94"/>
      <c r="B337" s="5" t="s">
        <v>49</v>
      </c>
      <c r="C337" s="14">
        <v>0</v>
      </c>
      <c r="D337" s="57">
        <v>5186.5</v>
      </c>
      <c r="E337" s="57">
        <v>5183.7</v>
      </c>
      <c r="F337" s="14">
        <f t="shared" si="17"/>
        <v>99.946013689385907</v>
      </c>
      <c r="I337" s="12"/>
      <c r="J337" s="13"/>
      <c r="K337" s="13"/>
    </row>
    <row r="338" spans="1:11" ht="26.25" customHeight="1">
      <c r="A338" s="94"/>
      <c r="B338" s="5" t="s">
        <v>63</v>
      </c>
      <c r="C338" s="14">
        <v>0</v>
      </c>
      <c r="D338" s="57">
        <v>5129.3999999999996</v>
      </c>
      <c r="E338" s="57">
        <v>5129.3999999999996</v>
      </c>
      <c r="F338" s="14">
        <f t="shared" si="17"/>
        <v>100</v>
      </c>
      <c r="I338" s="12"/>
      <c r="J338" s="13"/>
      <c r="K338" s="13"/>
    </row>
    <row r="339" spans="1:11" ht="26.25" customHeight="1">
      <c r="A339" s="94"/>
      <c r="B339" s="5" t="s">
        <v>52</v>
      </c>
      <c r="C339" s="14">
        <v>0</v>
      </c>
      <c r="D339" s="57">
        <v>4255.5</v>
      </c>
      <c r="E339" s="57">
        <v>4234.2</v>
      </c>
      <c r="F339" s="14">
        <f t="shared" si="17"/>
        <v>99.499471272470913</v>
      </c>
      <c r="I339" s="12"/>
      <c r="J339" s="13"/>
      <c r="K339" s="13"/>
    </row>
    <row r="340" spans="1:11" ht="26.25" customHeight="1">
      <c r="A340" s="94"/>
      <c r="B340" s="5" t="s">
        <v>124</v>
      </c>
      <c r="C340" s="14">
        <v>0</v>
      </c>
      <c r="D340" s="57">
        <v>297.7</v>
      </c>
      <c r="E340" s="57">
        <v>297.7</v>
      </c>
      <c r="F340" s="14">
        <f t="shared" si="17"/>
        <v>100</v>
      </c>
      <c r="I340" s="12"/>
      <c r="J340" s="13"/>
      <c r="K340" s="13"/>
    </row>
    <row r="341" spans="1:11" ht="26.25" customHeight="1">
      <c r="A341" s="94"/>
      <c r="B341" s="5" t="s">
        <v>62</v>
      </c>
      <c r="C341" s="14">
        <v>0</v>
      </c>
      <c r="D341" s="57">
        <v>3000</v>
      </c>
      <c r="E341" s="57">
        <v>3000</v>
      </c>
      <c r="F341" s="14">
        <f t="shared" si="17"/>
        <v>100</v>
      </c>
      <c r="I341" s="12"/>
      <c r="J341" s="13"/>
      <c r="K341" s="13"/>
    </row>
    <row r="342" spans="1:11" ht="31.5" customHeight="1">
      <c r="A342" s="68" t="s">
        <v>120</v>
      </c>
      <c r="B342" s="73" t="s">
        <v>4</v>
      </c>
      <c r="C342" s="95">
        <v>64675.199999999997</v>
      </c>
      <c r="D342" s="95">
        <v>64675.199999999997</v>
      </c>
      <c r="E342" s="96">
        <f>E343</f>
        <v>64537.2</v>
      </c>
      <c r="F342" s="15">
        <f t="shared" ref="F342:F345" si="18">E342/D342*100</f>
        <v>99.786626094700907</v>
      </c>
      <c r="I342" s="12"/>
      <c r="J342" s="13"/>
      <c r="K342" s="13"/>
    </row>
    <row r="343" spans="1:11" ht="14.25" customHeight="1">
      <c r="A343" s="90"/>
      <c r="B343" s="5" t="s">
        <v>42</v>
      </c>
      <c r="C343" s="14">
        <v>0</v>
      </c>
      <c r="D343" s="57">
        <v>64675.199999999997</v>
      </c>
      <c r="E343" s="57">
        <v>64537.2</v>
      </c>
      <c r="F343" s="14">
        <f>E343/D343*100</f>
        <v>99.786626094700907</v>
      </c>
      <c r="I343" s="12"/>
      <c r="J343" s="13"/>
      <c r="K343" s="13"/>
    </row>
    <row r="344" spans="1:11" ht="23.25" customHeight="1">
      <c r="A344" s="68" t="s">
        <v>73</v>
      </c>
      <c r="B344" s="97" t="s">
        <v>4</v>
      </c>
      <c r="C344" s="95">
        <v>2490.5</v>
      </c>
      <c r="D344" s="95">
        <v>2490.5</v>
      </c>
      <c r="E344" s="95">
        <v>2490.5</v>
      </c>
      <c r="F344" s="15">
        <f t="shared" si="18"/>
        <v>100</v>
      </c>
      <c r="I344" s="12"/>
      <c r="J344" s="13"/>
      <c r="K344" s="13"/>
    </row>
    <row r="345" spans="1:11" ht="22.5" customHeight="1">
      <c r="A345" s="68"/>
      <c r="B345" s="5" t="s">
        <v>42</v>
      </c>
      <c r="C345" s="89">
        <v>2490.5</v>
      </c>
      <c r="D345" s="89">
        <v>2490.5</v>
      </c>
      <c r="E345" s="89">
        <v>2490.5</v>
      </c>
      <c r="F345" s="14">
        <f t="shared" si="18"/>
        <v>100</v>
      </c>
      <c r="I345" s="12"/>
      <c r="J345" s="13"/>
      <c r="K345" s="13"/>
    </row>
    <row r="346" spans="1:11" ht="24.75" customHeight="1">
      <c r="A346" s="92" t="s">
        <v>121</v>
      </c>
      <c r="B346" s="97" t="s">
        <v>4</v>
      </c>
      <c r="C346" s="95">
        <v>0</v>
      </c>
      <c r="D346" s="95">
        <v>50000</v>
      </c>
      <c r="E346" s="95">
        <v>49638.8</v>
      </c>
      <c r="F346" s="15">
        <f t="shared" ref="F346:F347" si="19">E346/D346*100</f>
        <v>99.277600000000007</v>
      </c>
      <c r="H346" s="40"/>
      <c r="I346" s="13"/>
      <c r="J346" s="13"/>
      <c r="K346" s="13"/>
    </row>
    <row r="347" spans="1:11" ht="23.25" customHeight="1">
      <c r="A347" s="98"/>
      <c r="B347" s="5" t="s">
        <v>17</v>
      </c>
      <c r="C347" s="14">
        <v>0</v>
      </c>
      <c r="D347" s="89">
        <v>50000</v>
      </c>
      <c r="E347" s="89">
        <v>49638.8</v>
      </c>
      <c r="F347" s="14">
        <f t="shared" si="19"/>
        <v>99.277600000000007</v>
      </c>
      <c r="H347" s="31"/>
      <c r="I347" s="12"/>
      <c r="J347" s="13"/>
      <c r="K347" s="13"/>
    </row>
    <row r="348" spans="1:11" ht="24.75" customHeight="1">
      <c r="A348" s="92" t="s">
        <v>154</v>
      </c>
      <c r="B348" s="97" t="s">
        <v>4</v>
      </c>
      <c r="C348" s="95">
        <v>250881.6</v>
      </c>
      <c r="D348" s="95">
        <f>SUM(D349:D360)</f>
        <v>250881.60000000003</v>
      </c>
      <c r="E348" s="95">
        <f>SUM(E349:E360)</f>
        <v>250854.60000000003</v>
      </c>
      <c r="F348" s="15">
        <f t="shared" ref="F348:F360" si="20">E348/D348*100</f>
        <v>99.989237951288573</v>
      </c>
      <c r="G348" s="7"/>
      <c r="H348" s="41"/>
      <c r="I348" s="12"/>
      <c r="J348" s="13"/>
      <c r="K348" s="13"/>
    </row>
    <row r="349" spans="1:11" ht="26.25" customHeight="1">
      <c r="A349" s="94"/>
      <c r="B349" s="5" t="s">
        <v>59</v>
      </c>
      <c r="C349" s="14">
        <v>0</v>
      </c>
      <c r="D349" s="57">
        <v>3336.6</v>
      </c>
      <c r="E349" s="57">
        <v>3336.6</v>
      </c>
      <c r="F349" s="14">
        <f t="shared" si="20"/>
        <v>100</v>
      </c>
      <c r="H349" s="31"/>
      <c r="I349" s="12"/>
      <c r="J349" s="13"/>
      <c r="K349" s="13"/>
    </row>
    <row r="350" spans="1:11" ht="26.25" customHeight="1">
      <c r="A350" s="94"/>
      <c r="B350" s="5" t="s">
        <v>152</v>
      </c>
      <c r="C350" s="14">
        <v>0</v>
      </c>
      <c r="D350" s="57">
        <v>3738.5</v>
      </c>
      <c r="E350" s="57">
        <v>3738.5</v>
      </c>
      <c r="F350" s="14">
        <f t="shared" si="20"/>
        <v>100</v>
      </c>
      <c r="H350" s="31"/>
      <c r="I350" s="12"/>
      <c r="J350" s="13"/>
      <c r="K350" s="13"/>
    </row>
    <row r="351" spans="1:11" ht="26.25" customHeight="1">
      <c r="A351" s="94"/>
      <c r="B351" s="5" t="s">
        <v>18</v>
      </c>
      <c r="C351" s="14">
        <v>0</v>
      </c>
      <c r="D351" s="57">
        <v>34032.6</v>
      </c>
      <c r="E351" s="57">
        <v>34032.6</v>
      </c>
      <c r="F351" s="14">
        <f t="shared" si="20"/>
        <v>100</v>
      </c>
      <c r="H351" s="31"/>
      <c r="I351" s="12"/>
      <c r="J351" s="13"/>
      <c r="K351" s="13"/>
    </row>
    <row r="352" spans="1:11" ht="26.25" customHeight="1">
      <c r="A352" s="94"/>
      <c r="B352" s="5" t="s">
        <v>17</v>
      </c>
      <c r="C352" s="14">
        <v>0</v>
      </c>
      <c r="D352" s="57">
        <v>117645.3</v>
      </c>
      <c r="E352" s="57">
        <v>117645.3</v>
      </c>
      <c r="F352" s="14">
        <f t="shared" si="20"/>
        <v>100</v>
      </c>
      <c r="G352" s="7"/>
      <c r="H352" s="41"/>
      <c r="I352" s="42"/>
      <c r="J352" s="31"/>
    </row>
    <row r="353" spans="1:10" ht="26.25" customHeight="1">
      <c r="A353" s="94"/>
      <c r="B353" s="5" t="s">
        <v>40</v>
      </c>
      <c r="C353" s="14">
        <v>0</v>
      </c>
      <c r="D353" s="57">
        <v>5473.9</v>
      </c>
      <c r="E353" s="57">
        <v>5473.9</v>
      </c>
      <c r="F353" s="14">
        <f t="shared" si="20"/>
        <v>100</v>
      </c>
      <c r="G353" s="8"/>
      <c r="H353" s="12"/>
      <c r="I353" s="13"/>
      <c r="J353" s="13"/>
    </row>
    <row r="354" spans="1:10" ht="26.25" customHeight="1">
      <c r="A354" s="94"/>
      <c r="B354" s="5" t="s">
        <v>41</v>
      </c>
      <c r="C354" s="14">
        <v>0</v>
      </c>
      <c r="D354" s="57">
        <v>11881.1</v>
      </c>
      <c r="E354" s="57">
        <v>11854.1</v>
      </c>
      <c r="F354" s="14">
        <f t="shared" si="20"/>
        <v>99.77274831455</v>
      </c>
      <c r="G354" s="8"/>
      <c r="H354" s="12"/>
      <c r="I354" s="13"/>
      <c r="J354" s="13"/>
    </row>
    <row r="355" spans="1:10" ht="26.25" customHeight="1">
      <c r="A355" s="94"/>
      <c r="B355" s="5" t="s">
        <v>20</v>
      </c>
      <c r="C355" s="14">
        <v>0</v>
      </c>
      <c r="D355" s="57">
        <v>10236.1</v>
      </c>
      <c r="E355" s="57">
        <v>10236.1</v>
      </c>
      <c r="F355" s="14">
        <f t="shared" si="20"/>
        <v>100</v>
      </c>
      <c r="G355" s="8"/>
      <c r="H355" s="12"/>
      <c r="I355" s="13"/>
      <c r="J355" s="13"/>
    </row>
    <row r="356" spans="1:10" ht="26.25" customHeight="1">
      <c r="A356" s="94"/>
      <c r="B356" s="5" t="s">
        <v>42</v>
      </c>
      <c r="C356" s="14">
        <v>0</v>
      </c>
      <c r="D356" s="57">
        <v>27406.799999999999</v>
      </c>
      <c r="E356" s="57">
        <v>27406.799999999999</v>
      </c>
      <c r="F356" s="14">
        <f t="shared" si="20"/>
        <v>100</v>
      </c>
      <c r="G356" s="8"/>
      <c r="H356" s="12"/>
      <c r="I356" s="13"/>
      <c r="J356" s="13"/>
    </row>
    <row r="357" spans="1:10" ht="26.25" customHeight="1">
      <c r="A357" s="94"/>
      <c r="B357" s="5" t="s">
        <v>22</v>
      </c>
      <c r="C357" s="14">
        <v>0</v>
      </c>
      <c r="D357" s="57">
        <v>16880.2</v>
      </c>
      <c r="E357" s="57">
        <v>16880.2</v>
      </c>
      <c r="F357" s="14">
        <f t="shared" si="20"/>
        <v>100</v>
      </c>
      <c r="G357" s="8"/>
      <c r="H357" s="12"/>
      <c r="I357" s="13"/>
      <c r="J357" s="13"/>
    </row>
    <row r="358" spans="1:10" ht="26.25" customHeight="1">
      <c r="A358" s="94"/>
      <c r="B358" s="5" t="s">
        <v>23</v>
      </c>
      <c r="C358" s="14">
        <v>0</v>
      </c>
      <c r="D358" s="57">
        <v>9518.7000000000007</v>
      </c>
      <c r="E358" s="57">
        <v>9518.7000000000007</v>
      </c>
      <c r="F358" s="14">
        <f t="shared" si="20"/>
        <v>100</v>
      </c>
      <c r="G358" s="8"/>
      <c r="H358" s="12"/>
      <c r="I358" s="13"/>
      <c r="J358" s="13"/>
    </row>
    <row r="359" spans="1:10" ht="26.25" customHeight="1">
      <c r="A359" s="94"/>
      <c r="B359" s="5" t="s">
        <v>36</v>
      </c>
      <c r="C359" s="14">
        <v>0</v>
      </c>
      <c r="D359" s="57">
        <v>4713.1000000000004</v>
      </c>
      <c r="E359" s="57">
        <v>4713.1000000000004</v>
      </c>
      <c r="F359" s="14">
        <f t="shared" si="20"/>
        <v>100</v>
      </c>
      <c r="G359" s="8"/>
      <c r="H359" s="12"/>
      <c r="I359" s="13"/>
      <c r="J359" s="13"/>
    </row>
    <row r="360" spans="1:10" ht="26.25" customHeight="1">
      <c r="A360" s="94"/>
      <c r="B360" s="5" t="s">
        <v>48</v>
      </c>
      <c r="C360" s="14">
        <v>0</v>
      </c>
      <c r="D360" s="57">
        <v>6018.7</v>
      </c>
      <c r="E360" s="57">
        <v>6018.7</v>
      </c>
      <c r="F360" s="14">
        <f t="shared" si="20"/>
        <v>100</v>
      </c>
      <c r="G360" s="8"/>
      <c r="H360" s="12"/>
      <c r="I360" s="13"/>
      <c r="J360" s="13"/>
    </row>
    <row r="361" spans="1:10" ht="30.75" customHeight="1">
      <c r="A361" s="68" t="s">
        <v>61</v>
      </c>
      <c r="B361" s="99" t="s">
        <v>4</v>
      </c>
      <c r="C361" s="100">
        <f>SUM(C362:C365)</f>
        <v>5804.5</v>
      </c>
      <c r="D361" s="100">
        <f>SUM(D362:D365)</f>
        <v>5804.5</v>
      </c>
      <c r="E361" s="100">
        <f>SUM(E362:E365)</f>
        <v>5804.5</v>
      </c>
      <c r="F361" s="15">
        <f t="shared" si="11"/>
        <v>100</v>
      </c>
      <c r="G361" s="26"/>
    </row>
    <row r="362" spans="1:10" ht="24" customHeight="1">
      <c r="A362" s="68"/>
      <c r="B362" s="58" t="s">
        <v>17</v>
      </c>
      <c r="C362" s="14">
        <v>2495.6999999999998</v>
      </c>
      <c r="D362" s="57">
        <v>2495.6999999999998</v>
      </c>
      <c r="E362" s="57">
        <v>2495.6999999999998</v>
      </c>
      <c r="F362" s="14">
        <f t="shared" si="11"/>
        <v>100</v>
      </c>
    </row>
    <row r="363" spans="1:10" ht="20.25" customHeight="1">
      <c r="A363" s="68"/>
      <c r="B363" s="58" t="s">
        <v>18</v>
      </c>
      <c r="C363" s="14">
        <v>1350</v>
      </c>
      <c r="D363" s="57">
        <v>1350</v>
      </c>
      <c r="E363" s="14">
        <v>1350</v>
      </c>
      <c r="F363" s="14">
        <f t="shared" si="11"/>
        <v>100</v>
      </c>
    </row>
    <row r="364" spans="1:10" ht="20.25" customHeight="1">
      <c r="A364" s="68"/>
      <c r="B364" s="58" t="s">
        <v>7</v>
      </c>
      <c r="C364" s="14">
        <v>1170</v>
      </c>
      <c r="D364" s="57">
        <v>1170</v>
      </c>
      <c r="E364" s="14">
        <v>1170</v>
      </c>
      <c r="F364" s="14">
        <f t="shared" si="11"/>
        <v>100</v>
      </c>
    </row>
    <row r="365" spans="1:10" ht="20.25" customHeight="1">
      <c r="A365" s="68"/>
      <c r="B365" s="58" t="s">
        <v>9</v>
      </c>
      <c r="C365" s="14">
        <v>788.8</v>
      </c>
      <c r="D365" s="57">
        <v>788.8</v>
      </c>
      <c r="E365" s="57">
        <v>788.8</v>
      </c>
      <c r="F365" s="14">
        <f t="shared" si="11"/>
        <v>100</v>
      </c>
    </row>
    <row r="366" spans="1:10" ht="26.25" customHeight="1">
      <c r="A366" s="92" t="s">
        <v>75</v>
      </c>
      <c r="B366" s="73" t="s">
        <v>4</v>
      </c>
      <c r="C366" s="95">
        <v>44000</v>
      </c>
      <c r="D366" s="10">
        <f>SUM(D367:D447)+0.3</f>
        <v>78061.100000000006</v>
      </c>
      <c r="E366" s="10">
        <f>SUM(E367:E447)+0.3</f>
        <v>71327</v>
      </c>
      <c r="F366" s="15">
        <f t="shared" si="11"/>
        <v>91.373296046302187</v>
      </c>
    </row>
    <row r="367" spans="1:10" ht="33" customHeight="1">
      <c r="A367" s="94"/>
      <c r="B367" s="5" t="s">
        <v>155</v>
      </c>
      <c r="C367" s="14">
        <v>0</v>
      </c>
      <c r="D367" s="57">
        <v>998.4</v>
      </c>
      <c r="E367" s="57">
        <v>998.4</v>
      </c>
      <c r="F367" s="14">
        <f t="shared" si="11"/>
        <v>100</v>
      </c>
    </row>
    <row r="368" spans="1:10" ht="24.75" customHeight="1">
      <c r="A368" s="94"/>
      <c r="B368" s="5" t="s">
        <v>156</v>
      </c>
      <c r="C368" s="14">
        <v>0</v>
      </c>
      <c r="D368" s="57">
        <v>900.1</v>
      </c>
      <c r="E368" s="57">
        <v>738.1</v>
      </c>
      <c r="F368" s="14">
        <f t="shared" si="11"/>
        <v>82.001999777802467</v>
      </c>
    </row>
    <row r="369" spans="1:6" ht="21" customHeight="1">
      <c r="A369" s="94"/>
      <c r="B369" s="5" t="s">
        <v>157</v>
      </c>
      <c r="C369" s="14">
        <v>0</v>
      </c>
      <c r="D369" s="57">
        <v>872.9</v>
      </c>
      <c r="E369" s="57">
        <v>737.6</v>
      </c>
      <c r="F369" s="14">
        <f t="shared" si="11"/>
        <v>84.499942719670074</v>
      </c>
    </row>
    <row r="370" spans="1:6" ht="33" customHeight="1">
      <c r="A370" s="94"/>
      <c r="B370" s="5" t="s">
        <v>158</v>
      </c>
      <c r="C370" s="14">
        <v>0</v>
      </c>
      <c r="D370" s="57">
        <v>944.4</v>
      </c>
      <c r="E370" s="57">
        <v>699.7</v>
      </c>
      <c r="F370" s="14">
        <f t="shared" si="11"/>
        <v>74.089368911478189</v>
      </c>
    </row>
    <row r="371" spans="1:6" ht="21.75" customHeight="1">
      <c r="A371" s="94"/>
      <c r="B371" s="5" t="s">
        <v>115</v>
      </c>
      <c r="C371" s="14">
        <v>0</v>
      </c>
      <c r="D371" s="57">
        <v>1000</v>
      </c>
      <c r="E371" s="57">
        <v>978.3</v>
      </c>
      <c r="F371" s="14">
        <f t="shared" si="11"/>
        <v>97.83</v>
      </c>
    </row>
    <row r="372" spans="1:6" ht="24.75" customHeight="1">
      <c r="A372" s="94"/>
      <c r="B372" s="5" t="s">
        <v>126</v>
      </c>
      <c r="C372" s="14">
        <v>0</v>
      </c>
      <c r="D372" s="57">
        <v>1000</v>
      </c>
      <c r="E372" s="57">
        <v>1000</v>
      </c>
      <c r="F372" s="14">
        <f t="shared" si="11"/>
        <v>100</v>
      </c>
    </row>
    <row r="373" spans="1:6" ht="23.25" customHeight="1">
      <c r="A373" s="94"/>
      <c r="B373" s="5" t="s">
        <v>159</v>
      </c>
      <c r="C373" s="14">
        <v>0</v>
      </c>
      <c r="D373" s="57">
        <v>998.6</v>
      </c>
      <c r="E373" s="57">
        <v>998.6</v>
      </c>
      <c r="F373" s="14">
        <f t="shared" si="11"/>
        <v>100</v>
      </c>
    </row>
    <row r="374" spans="1:6" ht="20.25" customHeight="1">
      <c r="A374" s="94"/>
      <c r="B374" s="5" t="s">
        <v>127</v>
      </c>
      <c r="C374" s="14">
        <v>0</v>
      </c>
      <c r="D374" s="57">
        <v>1000</v>
      </c>
      <c r="E374" s="57">
        <v>1000</v>
      </c>
      <c r="F374" s="14">
        <f t="shared" si="11"/>
        <v>100</v>
      </c>
    </row>
    <row r="375" spans="1:6" ht="23.25" customHeight="1">
      <c r="A375" s="94"/>
      <c r="B375" s="5" t="s">
        <v>160</v>
      </c>
      <c r="C375" s="14">
        <v>0</v>
      </c>
      <c r="D375" s="57">
        <v>692.9</v>
      </c>
      <c r="E375" s="57">
        <v>511.6</v>
      </c>
      <c r="F375" s="14">
        <f t="shared" si="11"/>
        <v>73.834608168566902</v>
      </c>
    </row>
    <row r="376" spans="1:6" ht="22.5" customHeight="1">
      <c r="A376" s="94"/>
      <c r="B376" s="5" t="s">
        <v>161</v>
      </c>
      <c r="C376" s="14">
        <v>0</v>
      </c>
      <c r="D376" s="57">
        <v>1000</v>
      </c>
      <c r="E376" s="57">
        <v>565</v>
      </c>
      <c r="F376" s="14">
        <f t="shared" si="11"/>
        <v>56.499999999999993</v>
      </c>
    </row>
    <row r="377" spans="1:6" ht="26.25" customHeight="1">
      <c r="A377" s="94"/>
      <c r="B377" s="5" t="s">
        <v>162</v>
      </c>
      <c r="C377" s="14">
        <v>0</v>
      </c>
      <c r="D377" s="57">
        <v>1000</v>
      </c>
      <c r="E377" s="57">
        <v>1000</v>
      </c>
      <c r="F377" s="14">
        <f t="shared" si="11"/>
        <v>100</v>
      </c>
    </row>
    <row r="378" spans="1:6" ht="26.25" customHeight="1">
      <c r="A378" s="94"/>
      <c r="B378" s="5" t="s">
        <v>163</v>
      </c>
      <c r="C378" s="14">
        <v>0</v>
      </c>
      <c r="D378" s="57">
        <v>999</v>
      </c>
      <c r="E378" s="57">
        <v>999</v>
      </c>
      <c r="F378" s="14">
        <f t="shared" si="11"/>
        <v>100</v>
      </c>
    </row>
    <row r="379" spans="1:6" ht="25.5" customHeight="1">
      <c r="A379" s="94"/>
      <c r="B379" s="5" t="s">
        <v>132</v>
      </c>
      <c r="C379" s="14">
        <v>0</v>
      </c>
      <c r="D379" s="57">
        <v>1000</v>
      </c>
      <c r="E379" s="57">
        <v>1000</v>
      </c>
      <c r="F379" s="14">
        <f t="shared" si="11"/>
        <v>100</v>
      </c>
    </row>
    <row r="380" spans="1:6" ht="25.5" customHeight="1">
      <c r="A380" s="94"/>
      <c r="B380" s="5" t="s">
        <v>164</v>
      </c>
      <c r="C380" s="14">
        <v>0</v>
      </c>
      <c r="D380" s="57">
        <v>999.6</v>
      </c>
      <c r="E380" s="57">
        <v>999.6</v>
      </c>
      <c r="F380" s="14">
        <f t="shared" si="11"/>
        <v>100</v>
      </c>
    </row>
    <row r="381" spans="1:6" ht="24.75" customHeight="1">
      <c r="A381" s="94"/>
      <c r="B381" s="5" t="s">
        <v>165</v>
      </c>
      <c r="C381" s="14">
        <v>0</v>
      </c>
      <c r="D381" s="57">
        <v>1000</v>
      </c>
      <c r="E381" s="57">
        <v>810</v>
      </c>
      <c r="F381" s="14">
        <f t="shared" si="11"/>
        <v>81</v>
      </c>
    </row>
    <row r="382" spans="1:6" ht="33" customHeight="1">
      <c r="A382" s="94"/>
      <c r="B382" s="5" t="s">
        <v>166</v>
      </c>
      <c r="C382" s="14">
        <v>0</v>
      </c>
      <c r="D382" s="57">
        <v>979.2</v>
      </c>
      <c r="E382" s="57">
        <v>739.6</v>
      </c>
      <c r="F382" s="14">
        <f t="shared" si="11"/>
        <v>75.531045751633982</v>
      </c>
    </row>
    <row r="383" spans="1:6" ht="21.75" customHeight="1">
      <c r="A383" s="94"/>
      <c r="B383" s="5" t="s">
        <v>167</v>
      </c>
      <c r="C383" s="14">
        <v>0</v>
      </c>
      <c r="D383" s="57">
        <v>1000</v>
      </c>
      <c r="E383" s="57">
        <v>995.9</v>
      </c>
      <c r="F383" s="14">
        <f t="shared" si="11"/>
        <v>99.59</v>
      </c>
    </row>
    <row r="384" spans="1:6" ht="25.5" customHeight="1">
      <c r="A384" s="94"/>
      <c r="B384" s="5" t="s">
        <v>168</v>
      </c>
      <c r="C384" s="14">
        <v>0</v>
      </c>
      <c r="D384" s="57">
        <v>1000</v>
      </c>
      <c r="E384" s="57">
        <v>987.9</v>
      </c>
      <c r="F384" s="14">
        <f t="shared" si="11"/>
        <v>98.79</v>
      </c>
    </row>
    <row r="385" spans="1:6" ht="25.5" customHeight="1">
      <c r="A385" s="94"/>
      <c r="B385" s="5" t="s">
        <v>169</v>
      </c>
      <c r="C385" s="14">
        <v>0</v>
      </c>
      <c r="D385" s="57">
        <v>1000</v>
      </c>
      <c r="E385" s="57">
        <v>1000</v>
      </c>
      <c r="F385" s="14">
        <f t="shared" si="11"/>
        <v>100</v>
      </c>
    </row>
    <row r="386" spans="1:6" ht="26.25" customHeight="1">
      <c r="A386" s="94"/>
      <c r="B386" s="5" t="s">
        <v>170</v>
      </c>
      <c r="C386" s="14">
        <v>0</v>
      </c>
      <c r="D386" s="57">
        <v>1000</v>
      </c>
      <c r="E386" s="57">
        <v>1000</v>
      </c>
      <c r="F386" s="14">
        <f t="shared" si="11"/>
        <v>100</v>
      </c>
    </row>
    <row r="387" spans="1:6" ht="27" customHeight="1">
      <c r="A387" s="94"/>
      <c r="B387" s="5" t="s">
        <v>171</v>
      </c>
      <c r="C387" s="14">
        <v>0</v>
      </c>
      <c r="D387" s="57">
        <v>846.9</v>
      </c>
      <c r="E387" s="57">
        <v>559</v>
      </c>
      <c r="F387" s="14">
        <f t="shared" si="11"/>
        <v>66.005431573975685</v>
      </c>
    </row>
    <row r="388" spans="1:6" ht="24" customHeight="1">
      <c r="A388" s="94"/>
      <c r="B388" s="5" t="s">
        <v>172</v>
      </c>
      <c r="C388" s="14">
        <v>0</v>
      </c>
      <c r="D388" s="57">
        <v>900</v>
      </c>
      <c r="E388" s="57">
        <v>849.9</v>
      </c>
      <c r="F388" s="14">
        <f t="shared" si="11"/>
        <v>94.433333333333337</v>
      </c>
    </row>
    <row r="389" spans="1:6" ht="33" customHeight="1">
      <c r="A389" s="94"/>
      <c r="B389" s="5" t="s">
        <v>173</v>
      </c>
      <c r="C389" s="14">
        <v>0</v>
      </c>
      <c r="D389" s="57">
        <v>999.3</v>
      </c>
      <c r="E389" s="57">
        <v>999.3</v>
      </c>
      <c r="F389" s="14">
        <f t="shared" si="11"/>
        <v>100</v>
      </c>
    </row>
    <row r="390" spans="1:6" ht="33" customHeight="1">
      <c r="A390" s="94"/>
      <c r="B390" s="5" t="s">
        <v>174</v>
      </c>
      <c r="C390" s="14">
        <v>0</v>
      </c>
      <c r="D390" s="57">
        <v>933.7</v>
      </c>
      <c r="E390" s="57">
        <v>835.6</v>
      </c>
      <c r="F390" s="14">
        <f t="shared" si="11"/>
        <v>89.493413301917101</v>
      </c>
    </row>
    <row r="391" spans="1:6" ht="28.5" customHeight="1">
      <c r="A391" s="94"/>
      <c r="B391" s="5" t="s">
        <v>175</v>
      </c>
      <c r="C391" s="14">
        <v>0</v>
      </c>
      <c r="D391" s="57">
        <v>2000</v>
      </c>
      <c r="E391" s="57">
        <v>1830</v>
      </c>
      <c r="F391" s="14">
        <f t="shared" si="11"/>
        <v>91.5</v>
      </c>
    </row>
    <row r="392" spans="1:6" ht="28.5" customHeight="1">
      <c r="A392" s="94"/>
      <c r="B392" s="5" t="s">
        <v>133</v>
      </c>
      <c r="C392" s="14">
        <v>0</v>
      </c>
      <c r="D392" s="57">
        <v>1000</v>
      </c>
      <c r="E392" s="57">
        <v>1000</v>
      </c>
      <c r="F392" s="14">
        <f t="shared" si="11"/>
        <v>100</v>
      </c>
    </row>
    <row r="393" spans="1:6" ht="27.75" customHeight="1">
      <c r="A393" s="94"/>
      <c r="B393" s="5" t="s">
        <v>176</v>
      </c>
      <c r="C393" s="14">
        <v>0</v>
      </c>
      <c r="D393" s="57">
        <v>1000</v>
      </c>
      <c r="E393" s="57">
        <v>1000</v>
      </c>
      <c r="F393" s="14">
        <f t="shared" si="11"/>
        <v>100</v>
      </c>
    </row>
    <row r="394" spans="1:6" ht="29.25" customHeight="1">
      <c r="A394" s="94"/>
      <c r="B394" s="5" t="s">
        <v>177</v>
      </c>
      <c r="C394" s="14">
        <v>0</v>
      </c>
      <c r="D394" s="57">
        <v>1000</v>
      </c>
      <c r="E394" s="57">
        <v>1000</v>
      </c>
      <c r="F394" s="14">
        <f t="shared" si="11"/>
        <v>100</v>
      </c>
    </row>
    <row r="395" spans="1:6" ht="26.25" customHeight="1">
      <c r="A395" s="94"/>
      <c r="B395" s="5" t="s">
        <v>178</v>
      </c>
      <c r="C395" s="14">
        <v>0</v>
      </c>
      <c r="D395" s="57">
        <v>1000</v>
      </c>
      <c r="E395" s="57">
        <v>939.9</v>
      </c>
      <c r="F395" s="14">
        <f t="shared" si="11"/>
        <v>93.99</v>
      </c>
    </row>
    <row r="396" spans="1:6" ht="26.25" customHeight="1">
      <c r="A396" s="94"/>
      <c r="B396" s="5" t="s">
        <v>179</v>
      </c>
      <c r="C396" s="14">
        <v>0</v>
      </c>
      <c r="D396" s="57">
        <v>986.7</v>
      </c>
      <c r="E396" s="57">
        <v>823.9</v>
      </c>
      <c r="F396" s="14">
        <f t="shared" si="11"/>
        <v>83.500557413600887</v>
      </c>
    </row>
    <row r="397" spans="1:6" ht="27.75" customHeight="1">
      <c r="A397" s="94"/>
      <c r="B397" s="5" t="s">
        <v>134</v>
      </c>
      <c r="C397" s="14">
        <v>0</v>
      </c>
      <c r="D397" s="57">
        <v>949.3</v>
      </c>
      <c r="E397" s="57">
        <v>675.7</v>
      </c>
      <c r="F397" s="14">
        <f t="shared" si="11"/>
        <v>71.178763299273157</v>
      </c>
    </row>
    <row r="398" spans="1:6" ht="24" customHeight="1">
      <c r="A398" s="94"/>
      <c r="B398" s="5" t="s">
        <v>180</v>
      </c>
      <c r="C398" s="14">
        <v>0</v>
      </c>
      <c r="D398" s="57">
        <v>1000</v>
      </c>
      <c r="E398" s="57">
        <v>1000</v>
      </c>
      <c r="F398" s="14">
        <f t="shared" si="11"/>
        <v>100</v>
      </c>
    </row>
    <row r="399" spans="1:6" ht="24" customHeight="1">
      <c r="A399" s="94"/>
      <c r="B399" s="5" t="s">
        <v>135</v>
      </c>
      <c r="C399" s="14">
        <v>0</v>
      </c>
      <c r="D399" s="57">
        <v>1000</v>
      </c>
      <c r="E399" s="57">
        <v>1000</v>
      </c>
      <c r="F399" s="14">
        <f t="shared" si="11"/>
        <v>100</v>
      </c>
    </row>
    <row r="400" spans="1:6" ht="26.25" customHeight="1">
      <c r="A400" s="94"/>
      <c r="B400" s="5" t="s">
        <v>181</v>
      </c>
      <c r="C400" s="14">
        <v>0</v>
      </c>
      <c r="D400" s="57">
        <v>1000</v>
      </c>
      <c r="E400" s="57">
        <v>1000</v>
      </c>
      <c r="F400" s="14">
        <f t="shared" si="11"/>
        <v>100</v>
      </c>
    </row>
    <row r="401" spans="1:6" ht="27" customHeight="1">
      <c r="A401" s="94"/>
      <c r="B401" s="5" t="s">
        <v>182</v>
      </c>
      <c r="C401" s="14">
        <v>0</v>
      </c>
      <c r="D401" s="57">
        <v>1000</v>
      </c>
      <c r="E401" s="57">
        <v>1000</v>
      </c>
      <c r="F401" s="14">
        <f t="shared" si="11"/>
        <v>100</v>
      </c>
    </row>
    <row r="402" spans="1:6" ht="23.25" customHeight="1">
      <c r="A402" s="94"/>
      <c r="B402" s="5" t="s">
        <v>183</v>
      </c>
      <c r="C402" s="14">
        <v>0</v>
      </c>
      <c r="D402" s="57">
        <v>1000</v>
      </c>
      <c r="E402" s="57">
        <v>828</v>
      </c>
      <c r="F402" s="14">
        <f t="shared" si="11"/>
        <v>82.8</v>
      </c>
    </row>
    <row r="403" spans="1:6" ht="33" customHeight="1">
      <c r="A403" s="94"/>
      <c r="B403" s="5" t="s">
        <v>136</v>
      </c>
      <c r="C403" s="14">
        <v>0</v>
      </c>
      <c r="D403" s="57">
        <v>828.5</v>
      </c>
      <c r="E403" s="57">
        <v>828.5</v>
      </c>
      <c r="F403" s="14">
        <f t="shared" si="11"/>
        <v>100</v>
      </c>
    </row>
    <row r="404" spans="1:6" ht="27" customHeight="1">
      <c r="A404" s="94"/>
      <c r="B404" s="5" t="s">
        <v>184</v>
      </c>
      <c r="C404" s="14">
        <v>0</v>
      </c>
      <c r="D404" s="57">
        <v>1000</v>
      </c>
      <c r="E404" s="57">
        <v>1000</v>
      </c>
      <c r="F404" s="14">
        <f t="shared" si="11"/>
        <v>100</v>
      </c>
    </row>
    <row r="405" spans="1:6" ht="24" customHeight="1">
      <c r="A405" s="94"/>
      <c r="B405" s="5" t="s">
        <v>185</v>
      </c>
      <c r="C405" s="14">
        <v>0</v>
      </c>
      <c r="D405" s="57">
        <v>875</v>
      </c>
      <c r="E405" s="57">
        <v>875</v>
      </c>
      <c r="F405" s="14">
        <f t="shared" si="11"/>
        <v>100</v>
      </c>
    </row>
    <row r="406" spans="1:6" ht="24.75" customHeight="1">
      <c r="A406" s="94"/>
      <c r="B406" s="5" t="s">
        <v>186</v>
      </c>
      <c r="C406" s="14">
        <v>0</v>
      </c>
      <c r="D406" s="57">
        <v>366.4</v>
      </c>
      <c r="E406" s="57">
        <v>115.4</v>
      </c>
      <c r="F406" s="14">
        <f t="shared" si="11"/>
        <v>31.495633187772931</v>
      </c>
    </row>
    <row r="407" spans="1:6" ht="26.25" customHeight="1">
      <c r="A407" s="94"/>
      <c r="B407" s="5" t="s">
        <v>187</v>
      </c>
      <c r="C407" s="14">
        <v>0</v>
      </c>
      <c r="D407" s="57">
        <v>927.2</v>
      </c>
      <c r="E407" s="57">
        <v>927.2</v>
      </c>
      <c r="F407" s="14">
        <f t="shared" si="11"/>
        <v>100</v>
      </c>
    </row>
    <row r="408" spans="1:6" ht="27.75" customHeight="1">
      <c r="A408" s="94"/>
      <c r="B408" s="5" t="s">
        <v>137</v>
      </c>
      <c r="C408" s="14">
        <v>0</v>
      </c>
      <c r="D408" s="57">
        <v>1000</v>
      </c>
      <c r="E408" s="57">
        <v>790</v>
      </c>
      <c r="F408" s="14">
        <f t="shared" si="11"/>
        <v>79</v>
      </c>
    </row>
    <row r="409" spans="1:6" ht="20.25" customHeight="1">
      <c r="A409" s="94"/>
      <c r="B409" s="5" t="s">
        <v>188</v>
      </c>
      <c r="C409" s="14">
        <v>0</v>
      </c>
      <c r="D409" s="57">
        <v>1000</v>
      </c>
      <c r="E409" s="57">
        <v>733.4</v>
      </c>
      <c r="F409" s="14">
        <f t="shared" si="11"/>
        <v>73.339999999999989</v>
      </c>
    </row>
    <row r="410" spans="1:6" ht="22.5" customHeight="1">
      <c r="A410" s="94"/>
      <c r="B410" s="5" t="s">
        <v>189</v>
      </c>
      <c r="C410" s="14">
        <v>0</v>
      </c>
      <c r="D410" s="57">
        <v>1000</v>
      </c>
      <c r="E410" s="57">
        <v>679.8</v>
      </c>
      <c r="F410" s="14">
        <f t="shared" si="11"/>
        <v>67.97999999999999</v>
      </c>
    </row>
    <row r="411" spans="1:6" ht="33" customHeight="1">
      <c r="A411" s="94"/>
      <c r="B411" s="5" t="s">
        <v>190</v>
      </c>
      <c r="C411" s="14">
        <v>0</v>
      </c>
      <c r="D411" s="57">
        <v>1000</v>
      </c>
      <c r="E411" s="57">
        <v>831.8</v>
      </c>
      <c r="F411" s="14">
        <f t="shared" si="11"/>
        <v>83.179999999999993</v>
      </c>
    </row>
    <row r="412" spans="1:6" ht="33" customHeight="1">
      <c r="A412" s="94"/>
      <c r="B412" s="5" t="s">
        <v>138</v>
      </c>
      <c r="C412" s="14">
        <v>0</v>
      </c>
      <c r="D412" s="57">
        <v>1000</v>
      </c>
      <c r="E412" s="57">
        <v>998.9</v>
      </c>
      <c r="F412" s="14">
        <f t="shared" si="11"/>
        <v>99.89</v>
      </c>
    </row>
    <row r="413" spans="1:6" ht="33" customHeight="1">
      <c r="A413" s="94"/>
      <c r="B413" s="5" t="s">
        <v>140</v>
      </c>
      <c r="C413" s="14">
        <v>0</v>
      </c>
      <c r="D413" s="57">
        <v>1000</v>
      </c>
      <c r="E413" s="57">
        <v>1000</v>
      </c>
      <c r="F413" s="14">
        <f t="shared" si="11"/>
        <v>100</v>
      </c>
    </row>
    <row r="414" spans="1:6" ht="23.25" customHeight="1">
      <c r="A414" s="94"/>
      <c r="B414" s="5" t="s">
        <v>191</v>
      </c>
      <c r="C414" s="14">
        <v>0</v>
      </c>
      <c r="D414" s="57">
        <v>1000</v>
      </c>
      <c r="E414" s="57">
        <v>1000</v>
      </c>
      <c r="F414" s="14">
        <f t="shared" si="11"/>
        <v>100</v>
      </c>
    </row>
    <row r="415" spans="1:6" ht="22.5" customHeight="1">
      <c r="A415" s="94"/>
      <c r="B415" s="5" t="s">
        <v>192</v>
      </c>
      <c r="C415" s="14">
        <v>0</v>
      </c>
      <c r="D415" s="57">
        <v>1000</v>
      </c>
      <c r="E415" s="57">
        <v>943.9</v>
      </c>
      <c r="F415" s="14">
        <f t="shared" si="11"/>
        <v>94.39</v>
      </c>
    </row>
    <row r="416" spans="1:6" ht="23.25" customHeight="1">
      <c r="A416" s="94"/>
      <c r="B416" s="5" t="s">
        <v>193</v>
      </c>
      <c r="C416" s="14">
        <v>0</v>
      </c>
      <c r="D416" s="57">
        <v>1000</v>
      </c>
      <c r="E416" s="57">
        <v>1000</v>
      </c>
      <c r="F416" s="14">
        <f t="shared" si="11"/>
        <v>100</v>
      </c>
    </row>
    <row r="417" spans="1:6" ht="28.5" customHeight="1">
      <c r="A417" s="94"/>
      <c r="B417" s="5" t="s">
        <v>194</v>
      </c>
      <c r="C417" s="14">
        <v>0</v>
      </c>
      <c r="D417" s="57">
        <v>919.4</v>
      </c>
      <c r="E417" s="57">
        <v>919.4</v>
      </c>
      <c r="F417" s="14">
        <f t="shared" si="11"/>
        <v>100</v>
      </c>
    </row>
    <row r="418" spans="1:6" ht="27" customHeight="1">
      <c r="A418" s="94"/>
      <c r="B418" s="5" t="s">
        <v>195</v>
      </c>
      <c r="C418" s="14">
        <v>0</v>
      </c>
      <c r="D418" s="57">
        <v>870</v>
      </c>
      <c r="E418" s="57">
        <v>870</v>
      </c>
      <c r="F418" s="14">
        <f t="shared" si="11"/>
        <v>100</v>
      </c>
    </row>
    <row r="419" spans="1:6" ht="24" customHeight="1">
      <c r="A419" s="94"/>
      <c r="B419" s="5" t="s">
        <v>196</v>
      </c>
      <c r="C419" s="14">
        <v>0</v>
      </c>
      <c r="D419" s="57">
        <v>302.60000000000002</v>
      </c>
      <c r="E419" s="57">
        <v>302.60000000000002</v>
      </c>
      <c r="F419" s="14">
        <f t="shared" si="11"/>
        <v>100</v>
      </c>
    </row>
    <row r="420" spans="1:6" ht="25.5" customHeight="1">
      <c r="A420" s="94"/>
      <c r="B420" s="5" t="s">
        <v>197</v>
      </c>
      <c r="C420" s="14">
        <v>0</v>
      </c>
      <c r="D420" s="57">
        <v>999.3</v>
      </c>
      <c r="E420" s="57">
        <v>999.3</v>
      </c>
      <c r="F420" s="14">
        <f t="shared" si="11"/>
        <v>100</v>
      </c>
    </row>
    <row r="421" spans="1:6" ht="27.75" customHeight="1">
      <c r="A421" s="94"/>
      <c r="B421" s="5" t="s">
        <v>198</v>
      </c>
      <c r="C421" s="14">
        <v>0</v>
      </c>
      <c r="D421" s="57">
        <v>1000</v>
      </c>
      <c r="E421" s="57">
        <v>845</v>
      </c>
      <c r="F421" s="14">
        <f t="shared" si="11"/>
        <v>84.5</v>
      </c>
    </row>
    <row r="422" spans="1:6" ht="26.25" customHeight="1">
      <c r="A422" s="94"/>
      <c r="B422" s="5" t="s">
        <v>144</v>
      </c>
      <c r="C422" s="14">
        <v>0</v>
      </c>
      <c r="D422" s="57">
        <v>891.3</v>
      </c>
      <c r="E422" s="57">
        <v>802.2</v>
      </c>
      <c r="F422" s="14">
        <f t="shared" si="11"/>
        <v>90.003365870077417</v>
      </c>
    </row>
    <row r="423" spans="1:6" ht="29.25" customHeight="1">
      <c r="A423" s="94"/>
      <c r="B423" s="5" t="s">
        <v>199</v>
      </c>
      <c r="C423" s="14">
        <v>0</v>
      </c>
      <c r="D423" s="57">
        <v>975.5</v>
      </c>
      <c r="E423" s="57">
        <v>975.5</v>
      </c>
      <c r="F423" s="14">
        <f t="shared" si="11"/>
        <v>100</v>
      </c>
    </row>
    <row r="424" spans="1:6" ht="25.5" customHeight="1">
      <c r="A424" s="94"/>
      <c r="B424" s="5" t="s">
        <v>145</v>
      </c>
      <c r="C424" s="14">
        <v>0</v>
      </c>
      <c r="D424" s="57">
        <v>998.8</v>
      </c>
      <c r="E424" s="57">
        <v>998.8</v>
      </c>
      <c r="F424" s="14">
        <f t="shared" si="11"/>
        <v>100</v>
      </c>
    </row>
    <row r="425" spans="1:6" ht="33" customHeight="1">
      <c r="A425" s="94"/>
      <c r="B425" s="5" t="s">
        <v>200</v>
      </c>
      <c r="C425" s="14">
        <v>0</v>
      </c>
      <c r="D425" s="57">
        <v>748.6</v>
      </c>
      <c r="E425" s="57">
        <v>748.6</v>
      </c>
      <c r="F425" s="14">
        <f t="shared" si="11"/>
        <v>100</v>
      </c>
    </row>
    <row r="426" spans="1:6" ht="33" customHeight="1">
      <c r="A426" s="94"/>
      <c r="B426" s="5" t="s">
        <v>201</v>
      </c>
      <c r="C426" s="14">
        <v>0</v>
      </c>
      <c r="D426" s="57">
        <v>1000</v>
      </c>
      <c r="E426" s="57">
        <v>1000</v>
      </c>
      <c r="F426" s="14">
        <f t="shared" si="11"/>
        <v>100</v>
      </c>
    </row>
    <row r="427" spans="1:6" ht="33" customHeight="1">
      <c r="A427" s="94"/>
      <c r="B427" s="5" t="s">
        <v>118</v>
      </c>
      <c r="C427" s="14">
        <v>0</v>
      </c>
      <c r="D427" s="57">
        <v>1000</v>
      </c>
      <c r="E427" s="57">
        <v>880</v>
      </c>
      <c r="F427" s="14">
        <f t="shared" si="11"/>
        <v>88</v>
      </c>
    </row>
    <row r="428" spans="1:6" ht="33" customHeight="1">
      <c r="A428" s="94"/>
      <c r="B428" s="5" t="s">
        <v>202</v>
      </c>
      <c r="C428" s="14">
        <v>0</v>
      </c>
      <c r="D428" s="57">
        <v>1000</v>
      </c>
      <c r="E428" s="57">
        <v>1000</v>
      </c>
      <c r="F428" s="14">
        <f t="shared" si="11"/>
        <v>100</v>
      </c>
    </row>
    <row r="429" spans="1:6" ht="33" customHeight="1">
      <c r="A429" s="94"/>
      <c r="B429" s="5" t="s">
        <v>203</v>
      </c>
      <c r="C429" s="14">
        <v>0</v>
      </c>
      <c r="D429" s="57">
        <v>992.8</v>
      </c>
      <c r="E429" s="57">
        <v>992.8</v>
      </c>
      <c r="F429" s="14">
        <f t="shared" si="11"/>
        <v>100</v>
      </c>
    </row>
    <row r="430" spans="1:6" ht="20.25" customHeight="1">
      <c r="A430" s="94"/>
      <c r="B430" s="5" t="s">
        <v>204</v>
      </c>
      <c r="C430" s="14">
        <v>0</v>
      </c>
      <c r="D430" s="57">
        <v>1000</v>
      </c>
      <c r="E430" s="57">
        <v>1000</v>
      </c>
      <c r="F430" s="14">
        <f t="shared" si="11"/>
        <v>100</v>
      </c>
    </row>
    <row r="431" spans="1:6" ht="33" customHeight="1">
      <c r="A431" s="94"/>
      <c r="B431" s="5" t="s">
        <v>205</v>
      </c>
      <c r="C431" s="14">
        <v>0</v>
      </c>
      <c r="D431" s="57">
        <v>1000</v>
      </c>
      <c r="E431" s="57">
        <v>1000</v>
      </c>
      <c r="F431" s="14">
        <f t="shared" si="11"/>
        <v>100</v>
      </c>
    </row>
    <row r="432" spans="1:6" ht="23.25" customHeight="1">
      <c r="A432" s="94"/>
      <c r="B432" s="5" t="s">
        <v>206</v>
      </c>
      <c r="C432" s="14">
        <v>0</v>
      </c>
      <c r="D432" s="57">
        <v>1000</v>
      </c>
      <c r="E432" s="57">
        <v>1000</v>
      </c>
      <c r="F432" s="14">
        <f t="shared" si="11"/>
        <v>100</v>
      </c>
    </row>
    <row r="433" spans="1:6" ht="21.75" customHeight="1">
      <c r="A433" s="94"/>
      <c r="B433" s="5" t="s">
        <v>207</v>
      </c>
      <c r="C433" s="14">
        <v>0</v>
      </c>
      <c r="D433" s="57">
        <v>1000</v>
      </c>
      <c r="E433" s="57">
        <v>1000</v>
      </c>
      <c r="F433" s="14">
        <f t="shared" si="11"/>
        <v>100</v>
      </c>
    </row>
    <row r="434" spans="1:6" ht="33" customHeight="1">
      <c r="A434" s="94"/>
      <c r="B434" s="5" t="s">
        <v>208</v>
      </c>
      <c r="C434" s="14">
        <v>0</v>
      </c>
      <c r="D434" s="57">
        <v>1000</v>
      </c>
      <c r="E434" s="57">
        <v>1000</v>
      </c>
      <c r="F434" s="14">
        <f t="shared" si="11"/>
        <v>100</v>
      </c>
    </row>
    <row r="435" spans="1:6" ht="27" customHeight="1">
      <c r="A435" s="94"/>
      <c r="B435" s="5" t="s">
        <v>209</v>
      </c>
      <c r="C435" s="14">
        <v>0</v>
      </c>
      <c r="D435" s="57">
        <v>716.1</v>
      </c>
      <c r="E435" s="57">
        <v>426.1</v>
      </c>
      <c r="F435" s="14">
        <f t="shared" si="11"/>
        <v>59.502862728669179</v>
      </c>
    </row>
    <row r="436" spans="1:6" ht="22.5" customHeight="1">
      <c r="A436" s="94"/>
      <c r="B436" s="5" t="s">
        <v>149</v>
      </c>
      <c r="C436" s="14">
        <v>0</v>
      </c>
      <c r="D436" s="57">
        <v>1000</v>
      </c>
      <c r="E436" s="57">
        <v>775</v>
      </c>
      <c r="F436" s="14">
        <f t="shared" si="11"/>
        <v>77.5</v>
      </c>
    </row>
    <row r="437" spans="1:6" ht="24" customHeight="1">
      <c r="A437" s="94"/>
      <c r="B437" s="5" t="s">
        <v>210</v>
      </c>
      <c r="C437" s="14">
        <v>0</v>
      </c>
      <c r="D437" s="57">
        <v>801.7</v>
      </c>
      <c r="E437" s="57">
        <v>0</v>
      </c>
      <c r="F437" s="14">
        <f t="shared" si="11"/>
        <v>0</v>
      </c>
    </row>
    <row r="438" spans="1:6" ht="21.75" customHeight="1">
      <c r="A438" s="94"/>
      <c r="B438" s="5" t="s">
        <v>152</v>
      </c>
      <c r="C438" s="14">
        <v>0</v>
      </c>
      <c r="D438" s="57">
        <v>1000</v>
      </c>
      <c r="E438" s="57">
        <v>795.1</v>
      </c>
      <c r="F438" s="14">
        <f t="shared" si="11"/>
        <v>79.510000000000005</v>
      </c>
    </row>
    <row r="439" spans="1:6" ht="26.25" customHeight="1">
      <c r="A439" s="94"/>
      <c r="B439" s="5" t="s">
        <v>211</v>
      </c>
      <c r="C439" s="14">
        <v>0</v>
      </c>
      <c r="D439" s="57">
        <v>1000</v>
      </c>
      <c r="E439" s="57">
        <v>1000</v>
      </c>
      <c r="F439" s="14">
        <f t="shared" si="11"/>
        <v>100</v>
      </c>
    </row>
    <row r="440" spans="1:6" ht="24.75" customHeight="1">
      <c r="A440" s="94"/>
      <c r="B440" s="5" t="s">
        <v>212</v>
      </c>
      <c r="C440" s="14">
        <v>0</v>
      </c>
      <c r="D440" s="57">
        <v>1000</v>
      </c>
      <c r="E440" s="57">
        <v>1000</v>
      </c>
      <c r="F440" s="14">
        <f t="shared" si="11"/>
        <v>100</v>
      </c>
    </row>
    <row r="441" spans="1:6" ht="25.5" customHeight="1">
      <c r="A441" s="94"/>
      <c r="B441" s="5" t="s">
        <v>213</v>
      </c>
      <c r="C441" s="14">
        <v>0</v>
      </c>
      <c r="D441" s="57">
        <v>922.2</v>
      </c>
      <c r="E441" s="57">
        <v>922.2</v>
      </c>
      <c r="F441" s="14">
        <f t="shared" si="11"/>
        <v>100</v>
      </c>
    </row>
    <row r="442" spans="1:6" ht="33" customHeight="1">
      <c r="A442" s="94"/>
      <c r="B442" s="5" t="s">
        <v>214</v>
      </c>
      <c r="C442" s="14">
        <v>0</v>
      </c>
      <c r="D442" s="57">
        <v>985.7</v>
      </c>
      <c r="E442" s="57">
        <v>985.7</v>
      </c>
      <c r="F442" s="14">
        <f t="shared" si="11"/>
        <v>100</v>
      </c>
    </row>
    <row r="443" spans="1:6" ht="26.25" customHeight="1">
      <c r="A443" s="94"/>
      <c r="B443" s="5" t="s">
        <v>215</v>
      </c>
      <c r="C443" s="14">
        <v>0</v>
      </c>
      <c r="D443" s="57">
        <v>1000</v>
      </c>
      <c r="E443" s="57">
        <v>996.4</v>
      </c>
      <c r="F443" s="14">
        <f t="shared" si="11"/>
        <v>99.64</v>
      </c>
    </row>
    <row r="444" spans="1:6" ht="24.75" customHeight="1">
      <c r="A444" s="94"/>
      <c r="B444" s="5" t="s">
        <v>153</v>
      </c>
      <c r="C444" s="14">
        <v>0</v>
      </c>
      <c r="D444" s="57">
        <v>938.7</v>
      </c>
      <c r="E444" s="57">
        <v>938.7</v>
      </c>
      <c r="F444" s="14">
        <f t="shared" si="11"/>
        <v>100</v>
      </c>
    </row>
    <row r="445" spans="1:6" ht="26.25" customHeight="1">
      <c r="A445" s="94"/>
      <c r="B445" s="5" t="s">
        <v>216</v>
      </c>
      <c r="C445" s="14">
        <v>0</v>
      </c>
      <c r="D445" s="57">
        <v>1000</v>
      </c>
      <c r="E445" s="57">
        <v>607.4</v>
      </c>
      <c r="F445" s="14">
        <f t="shared" si="11"/>
        <v>60.739999999999995</v>
      </c>
    </row>
    <row r="446" spans="1:6" ht="23.25" customHeight="1">
      <c r="A446" s="94"/>
      <c r="B446" s="5" t="s">
        <v>217</v>
      </c>
      <c r="C446" s="14">
        <v>0</v>
      </c>
      <c r="D446" s="57">
        <v>1000</v>
      </c>
      <c r="E446" s="57">
        <v>721.4</v>
      </c>
      <c r="F446" s="14">
        <f t="shared" si="11"/>
        <v>72.139999999999986</v>
      </c>
    </row>
    <row r="447" spans="1:6" ht="27" customHeight="1">
      <c r="A447" s="98"/>
      <c r="B447" s="5" t="s">
        <v>218</v>
      </c>
      <c r="C447" s="14">
        <v>0</v>
      </c>
      <c r="D447" s="57">
        <v>1000</v>
      </c>
      <c r="E447" s="57">
        <v>1000</v>
      </c>
      <c r="F447" s="14">
        <f t="shared" si="11"/>
        <v>100</v>
      </c>
    </row>
    <row r="448" spans="1:6" ht="30" customHeight="1">
      <c r="A448" s="92" t="s">
        <v>53</v>
      </c>
      <c r="B448" s="101" t="s">
        <v>4</v>
      </c>
      <c r="C448" s="10">
        <v>794980</v>
      </c>
      <c r="D448" s="10">
        <f>SUM(D449:D490)</f>
        <v>950216.8</v>
      </c>
      <c r="E448" s="10">
        <f>SUM(E449:E490)</f>
        <v>891620.1</v>
      </c>
      <c r="F448" s="15">
        <f t="shared" ref="F448:F490" si="21">E448/D448*100</f>
        <v>93.833333613971035</v>
      </c>
    </row>
    <row r="449" spans="1:6" ht="19.5" customHeight="1">
      <c r="A449" s="94"/>
      <c r="B449" s="5" t="s">
        <v>25</v>
      </c>
      <c r="C449" s="14">
        <v>0</v>
      </c>
      <c r="D449" s="57">
        <v>18372.400000000001</v>
      </c>
      <c r="E449" s="57">
        <v>18372.400000000001</v>
      </c>
      <c r="F449" s="14">
        <f t="shared" si="21"/>
        <v>100</v>
      </c>
    </row>
    <row r="450" spans="1:6" ht="19.5" customHeight="1">
      <c r="A450" s="94"/>
      <c r="B450" s="5" t="s">
        <v>34</v>
      </c>
      <c r="C450" s="14">
        <v>0</v>
      </c>
      <c r="D450" s="57">
        <v>11494.3</v>
      </c>
      <c r="E450" s="57">
        <v>11425.5</v>
      </c>
      <c r="F450" s="14">
        <f t="shared" si="21"/>
        <v>99.401442454085938</v>
      </c>
    </row>
    <row r="451" spans="1:6" ht="19.5" customHeight="1">
      <c r="A451" s="94"/>
      <c r="B451" s="5" t="s">
        <v>14</v>
      </c>
      <c r="C451" s="14">
        <v>0</v>
      </c>
      <c r="D451" s="57">
        <v>27839.9</v>
      </c>
      <c r="E451" s="57">
        <v>24501</v>
      </c>
      <c r="F451" s="14">
        <f t="shared" si="21"/>
        <v>88.006781633554709</v>
      </c>
    </row>
    <row r="452" spans="1:6" ht="19.5" customHeight="1">
      <c r="A452" s="94"/>
      <c r="B452" s="5" t="s">
        <v>26</v>
      </c>
      <c r="C452" s="14">
        <v>0</v>
      </c>
      <c r="D452" s="57">
        <v>20978</v>
      </c>
      <c r="E452" s="57">
        <v>20963.8</v>
      </c>
      <c r="F452" s="14">
        <f t="shared" si="21"/>
        <v>99.932310039088563</v>
      </c>
    </row>
    <row r="453" spans="1:6" ht="19.5" customHeight="1">
      <c r="A453" s="94"/>
      <c r="B453" s="5" t="s">
        <v>59</v>
      </c>
      <c r="C453" s="14">
        <v>0</v>
      </c>
      <c r="D453" s="57">
        <v>3247.4</v>
      </c>
      <c r="E453" s="57">
        <v>2347.4</v>
      </c>
      <c r="F453" s="14">
        <f t="shared" si="21"/>
        <v>72.28552072427172</v>
      </c>
    </row>
    <row r="454" spans="1:6" ht="19.5" customHeight="1">
      <c r="A454" s="94"/>
      <c r="B454" s="5" t="s">
        <v>27</v>
      </c>
      <c r="C454" s="14">
        <v>0</v>
      </c>
      <c r="D454" s="57">
        <v>13872.8</v>
      </c>
      <c r="E454" s="57">
        <v>5467.2</v>
      </c>
      <c r="F454" s="14">
        <f t="shared" si="21"/>
        <v>39.409491955481229</v>
      </c>
    </row>
    <row r="455" spans="1:6" ht="19.5" customHeight="1">
      <c r="A455" s="94"/>
      <c r="B455" s="5" t="s">
        <v>28</v>
      </c>
      <c r="C455" s="14">
        <v>0</v>
      </c>
      <c r="D455" s="57">
        <v>36156</v>
      </c>
      <c r="E455" s="57">
        <v>30786.5</v>
      </c>
      <c r="F455" s="14">
        <f t="shared" si="21"/>
        <v>85.149076225246162</v>
      </c>
    </row>
    <row r="456" spans="1:6" ht="19.5" customHeight="1">
      <c r="A456" s="94"/>
      <c r="B456" s="5" t="s">
        <v>8</v>
      </c>
      <c r="C456" s="14">
        <v>0</v>
      </c>
      <c r="D456" s="57">
        <v>28417.8</v>
      </c>
      <c r="E456" s="57">
        <v>22432.1</v>
      </c>
      <c r="F456" s="14">
        <f t="shared" si="21"/>
        <v>78.936793136696011</v>
      </c>
    </row>
    <row r="457" spans="1:6" ht="19.5" customHeight="1">
      <c r="A457" s="94"/>
      <c r="B457" s="5" t="s">
        <v>29</v>
      </c>
      <c r="C457" s="14">
        <v>0</v>
      </c>
      <c r="D457" s="57">
        <v>15123.3</v>
      </c>
      <c r="E457" s="57">
        <v>15123.3</v>
      </c>
      <c r="F457" s="14">
        <f t="shared" si="21"/>
        <v>100</v>
      </c>
    </row>
    <row r="458" spans="1:6" ht="19.5" customHeight="1">
      <c r="A458" s="94"/>
      <c r="B458" s="5" t="s">
        <v>30</v>
      </c>
      <c r="C458" s="14">
        <v>0</v>
      </c>
      <c r="D458" s="57">
        <v>16237.5</v>
      </c>
      <c r="E458" s="57">
        <v>16217.7</v>
      </c>
      <c r="F458" s="14">
        <f t="shared" si="21"/>
        <v>99.878060046189375</v>
      </c>
    </row>
    <row r="459" spans="1:6" ht="19.5" customHeight="1">
      <c r="A459" s="94"/>
      <c r="B459" s="5" t="s">
        <v>31</v>
      </c>
      <c r="C459" s="14">
        <v>0</v>
      </c>
      <c r="D459" s="57">
        <v>27149.9</v>
      </c>
      <c r="E459" s="57">
        <v>27135</v>
      </c>
      <c r="F459" s="14">
        <f t="shared" si="21"/>
        <v>99.945119503202591</v>
      </c>
    </row>
    <row r="460" spans="1:6" ht="19.5" customHeight="1">
      <c r="A460" s="94"/>
      <c r="B460" s="5" t="s">
        <v>32</v>
      </c>
      <c r="C460" s="14">
        <v>0</v>
      </c>
      <c r="D460" s="57">
        <v>21083.7</v>
      </c>
      <c r="E460" s="57">
        <v>21083.7</v>
      </c>
      <c r="F460" s="14">
        <f t="shared" si="21"/>
        <v>100</v>
      </c>
    </row>
    <row r="461" spans="1:6" ht="19.5" customHeight="1">
      <c r="A461" s="94"/>
      <c r="B461" s="5" t="s">
        <v>7</v>
      </c>
      <c r="C461" s="14">
        <v>0</v>
      </c>
      <c r="D461" s="57">
        <v>49325.4</v>
      </c>
      <c r="E461" s="57">
        <v>49325.4</v>
      </c>
      <c r="F461" s="14">
        <f t="shared" si="21"/>
        <v>100</v>
      </c>
    </row>
    <row r="462" spans="1:6" ht="19.5" customHeight="1">
      <c r="A462" s="94"/>
      <c r="B462" s="5" t="s">
        <v>5</v>
      </c>
      <c r="C462" s="14">
        <v>0</v>
      </c>
      <c r="D462" s="57">
        <v>5103.5</v>
      </c>
      <c r="E462" s="57">
        <v>5103.5</v>
      </c>
      <c r="F462" s="14">
        <f t="shared" si="21"/>
        <v>100</v>
      </c>
    </row>
    <row r="463" spans="1:6" ht="19.5" customHeight="1">
      <c r="A463" s="94"/>
      <c r="B463" s="5" t="s">
        <v>6</v>
      </c>
      <c r="C463" s="14">
        <v>0</v>
      </c>
      <c r="D463" s="57">
        <v>13935.9</v>
      </c>
      <c r="E463" s="57">
        <v>13929.5</v>
      </c>
      <c r="F463" s="14">
        <f t="shared" si="21"/>
        <v>99.954075445432295</v>
      </c>
    </row>
    <row r="464" spans="1:6" ht="19.5" customHeight="1">
      <c r="A464" s="94"/>
      <c r="B464" s="5" t="s">
        <v>10</v>
      </c>
      <c r="C464" s="14">
        <v>0</v>
      </c>
      <c r="D464" s="57">
        <v>8318.2999999999993</v>
      </c>
      <c r="E464" s="57">
        <v>8318.2999999999993</v>
      </c>
      <c r="F464" s="14">
        <f t="shared" si="21"/>
        <v>100</v>
      </c>
    </row>
    <row r="465" spans="1:6" ht="19.5" customHeight="1">
      <c r="A465" s="94"/>
      <c r="B465" s="5" t="s">
        <v>9</v>
      </c>
      <c r="C465" s="14">
        <v>0</v>
      </c>
      <c r="D465" s="57">
        <v>15957.5</v>
      </c>
      <c r="E465" s="57">
        <v>15957.5</v>
      </c>
      <c r="F465" s="14">
        <f t="shared" si="21"/>
        <v>100</v>
      </c>
    </row>
    <row r="466" spans="1:6" ht="19.5" customHeight="1">
      <c r="A466" s="94"/>
      <c r="B466" s="5" t="s">
        <v>15</v>
      </c>
      <c r="C466" s="14">
        <v>0</v>
      </c>
      <c r="D466" s="57">
        <v>3000</v>
      </c>
      <c r="E466" s="57">
        <v>1000</v>
      </c>
      <c r="F466" s="14">
        <f t="shared" si="21"/>
        <v>33.333333333333329</v>
      </c>
    </row>
    <row r="467" spans="1:6" ht="19.5" customHeight="1">
      <c r="A467" s="94"/>
      <c r="B467" s="5" t="s">
        <v>3</v>
      </c>
      <c r="C467" s="14">
        <v>0</v>
      </c>
      <c r="D467" s="57">
        <v>25928.2</v>
      </c>
      <c r="E467" s="57">
        <v>25928.2</v>
      </c>
      <c r="F467" s="14">
        <f t="shared" si="21"/>
        <v>100</v>
      </c>
    </row>
    <row r="468" spans="1:6" ht="19.5" customHeight="1">
      <c r="A468" s="94"/>
      <c r="B468" s="5" t="s">
        <v>16</v>
      </c>
      <c r="C468" s="14">
        <v>0</v>
      </c>
      <c r="D468" s="57">
        <v>13287.3</v>
      </c>
      <c r="E468" s="57">
        <v>13274.7</v>
      </c>
      <c r="F468" s="14">
        <f t="shared" si="21"/>
        <v>99.905172608430618</v>
      </c>
    </row>
    <row r="469" spans="1:6" ht="19.5" customHeight="1">
      <c r="A469" s="94"/>
      <c r="B469" s="5" t="s">
        <v>39</v>
      </c>
      <c r="C469" s="14">
        <v>0</v>
      </c>
      <c r="D469" s="57">
        <v>5268.6</v>
      </c>
      <c r="E469" s="57">
        <v>5268.6</v>
      </c>
      <c r="F469" s="14">
        <f t="shared" si="21"/>
        <v>100</v>
      </c>
    </row>
    <row r="470" spans="1:6" ht="19.5" customHeight="1">
      <c r="A470" s="94"/>
      <c r="B470" s="5" t="s">
        <v>18</v>
      </c>
      <c r="C470" s="14">
        <v>0</v>
      </c>
      <c r="D470" s="57">
        <v>120305.7</v>
      </c>
      <c r="E470" s="57">
        <v>117733.7</v>
      </c>
      <c r="F470" s="14">
        <f t="shared" si="21"/>
        <v>97.862112933967381</v>
      </c>
    </row>
    <row r="471" spans="1:6" ht="19.5" customHeight="1">
      <c r="A471" s="94"/>
      <c r="B471" s="5" t="s">
        <v>17</v>
      </c>
      <c r="C471" s="14">
        <v>0</v>
      </c>
      <c r="D471" s="57">
        <v>173573.1</v>
      </c>
      <c r="E471" s="57">
        <v>171951.4</v>
      </c>
      <c r="F471" s="14">
        <f t="shared" si="21"/>
        <v>99.065696239797518</v>
      </c>
    </row>
    <row r="472" spans="1:6" ht="19.5" customHeight="1">
      <c r="A472" s="94"/>
      <c r="B472" s="5" t="s">
        <v>40</v>
      </c>
      <c r="C472" s="14">
        <v>0</v>
      </c>
      <c r="D472" s="57">
        <v>17065.099999999999</v>
      </c>
      <c r="E472" s="57">
        <v>17065.099999999999</v>
      </c>
      <c r="F472" s="14">
        <f t="shared" si="21"/>
        <v>100</v>
      </c>
    </row>
    <row r="473" spans="1:6" ht="19.5" customHeight="1">
      <c r="A473" s="94"/>
      <c r="B473" s="5" t="s">
        <v>41</v>
      </c>
      <c r="C473" s="14">
        <v>0</v>
      </c>
      <c r="D473" s="57">
        <v>15000.3</v>
      </c>
      <c r="E473" s="57">
        <v>11723.5</v>
      </c>
      <c r="F473" s="14">
        <f t="shared" si="21"/>
        <v>78.155103564595379</v>
      </c>
    </row>
    <row r="474" spans="1:6" ht="19.5" customHeight="1">
      <c r="A474" s="94"/>
      <c r="B474" s="5" t="s">
        <v>20</v>
      </c>
      <c r="C474" s="14">
        <v>0</v>
      </c>
      <c r="D474" s="57">
        <v>25689.3</v>
      </c>
      <c r="E474" s="57">
        <v>25553</v>
      </c>
      <c r="F474" s="14">
        <f t="shared" si="21"/>
        <v>99.469428906198303</v>
      </c>
    </row>
    <row r="475" spans="1:6" ht="19.5" customHeight="1">
      <c r="A475" s="94"/>
      <c r="B475" s="5" t="s">
        <v>42</v>
      </c>
      <c r="C475" s="14">
        <v>0</v>
      </c>
      <c r="D475" s="57">
        <v>107592</v>
      </c>
      <c r="E475" s="57">
        <v>95668.6</v>
      </c>
      <c r="F475" s="14">
        <f t="shared" si="21"/>
        <v>88.917949289910041</v>
      </c>
    </row>
    <row r="476" spans="1:6" ht="19.5" customHeight="1">
      <c r="A476" s="94"/>
      <c r="B476" s="5" t="s">
        <v>22</v>
      </c>
      <c r="C476" s="14">
        <v>0</v>
      </c>
      <c r="D476" s="57">
        <v>14496.6</v>
      </c>
      <c r="E476" s="57">
        <v>8413.6</v>
      </c>
      <c r="F476" s="14">
        <f t="shared" si="21"/>
        <v>58.038436598926644</v>
      </c>
    </row>
    <row r="477" spans="1:6" ht="19.5" customHeight="1">
      <c r="A477" s="94"/>
      <c r="B477" s="5" t="s">
        <v>23</v>
      </c>
      <c r="C477" s="14">
        <v>0</v>
      </c>
      <c r="D477" s="57">
        <v>28148.799999999999</v>
      </c>
      <c r="E477" s="57">
        <v>27092.2</v>
      </c>
      <c r="F477" s="14">
        <f t="shared" si="21"/>
        <v>96.246376399704431</v>
      </c>
    </row>
    <row r="478" spans="1:6" ht="19.5" customHeight="1">
      <c r="A478" s="94"/>
      <c r="B478" s="5" t="s">
        <v>36</v>
      </c>
      <c r="C478" s="14">
        <v>0</v>
      </c>
      <c r="D478" s="57">
        <v>1627.9</v>
      </c>
      <c r="E478" s="57">
        <v>0</v>
      </c>
      <c r="F478" s="14">
        <f t="shared" si="21"/>
        <v>0</v>
      </c>
    </row>
    <row r="479" spans="1:6" ht="19.5" customHeight="1">
      <c r="A479" s="94"/>
      <c r="B479" s="5" t="s">
        <v>43</v>
      </c>
      <c r="C479" s="14">
        <v>0</v>
      </c>
      <c r="D479" s="57">
        <v>6356.3</v>
      </c>
      <c r="E479" s="57">
        <v>6356.3</v>
      </c>
      <c r="F479" s="14">
        <f t="shared" si="21"/>
        <v>100</v>
      </c>
    </row>
    <row r="480" spans="1:6" ht="19.5" customHeight="1">
      <c r="A480" s="94"/>
      <c r="B480" s="5" t="s">
        <v>44</v>
      </c>
      <c r="C480" s="14">
        <v>0</v>
      </c>
      <c r="D480" s="57">
        <v>7798.5</v>
      </c>
      <c r="E480" s="57">
        <v>7746.9</v>
      </c>
      <c r="F480" s="14">
        <f t="shared" si="21"/>
        <v>99.33833429505674</v>
      </c>
    </row>
    <row r="481" spans="1:6" ht="19.5" customHeight="1">
      <c r="A481" s="94"/>
      <c r="B481" s="5" t="s">
        <v>45</v>
      </c>
      <c r="C481" s="14">
        <v>0</v>
      </c>
      <c r="D481" s="57">
        <v>2651.1</v>
      </c>
      <c r="E481" s="57">
        <v>2651.1</v>
      </c>
      <c r="F481" s="14">
        <f t="shared" si="21"/>
        <v>100</v>
      </c>
    </row>
    <row r="482" spans="1:6" ht="19.5" customHeight="1">
      <c r="A482" s="94"/>
      <c r="B482" s="5" t="s">
        <v>47</v>
      </c>
      <c r="C482" s="14">
        <v>0</v>
      </c>
      <c r="D482" s="57">
        <v>21257.7</v>
      </c>
      <c r="E482" s="57">
        <v>20364</v>
      </c>
      <c r="F482" s="14">
        <f t="shared" si="21"/>
        <v>95.795876317757802</v>
      </c>
    </row>
    <row r="483" spans="1:6" ht="19.5" customHeight="1">
      <c r="A483" s="94"/>
      <c r="B483" s="5" t="s">
        <v>48</v>
      </c>
      <c r="C483" s="14">
        <v>0</v>
      </c>
      <c r="D483" s="57">
        <v>12915.1</v>
      </c>
      <c r="E483" s="57">
        <v>12915.1</v>
      </c>
      <c r="F483" s="14">
        <f t="shared" si="21"/>
        <v>100</v>
      </c>
    </row>
    <row r="484" spans="1:6" ht="19.5" customHeight="1">
      <c r="A484" s="94"/>
      <c r="B484" s="5" t="s">
        <v>49</v>
      </c>
      <c r="C484" s="14">
        <v>0</v>
      </c>
      <c r="D484" s="57">
        <v>6045</v>
      </c>
      <c r="E484" s="57">
        <v>6045</v>
      </c>
      <c r="F484" s="14">
        <f t="shared" si="21"/>
        <v>100</v>
      </c>
    </row>
    <row r="485" spans="1:6" ht="19.5" customHeight="1">
      <c r="A485" s="94"/>
      <c r="B485" s="5" t="s">
        <v>50</v>
      </c>
      <c r="C485" s="14">
        <v>0</v>
      </c>
      <c r="D485" s="57">
        <v>1196.0999999999999</v>
      </c>
      <c r="E485" s="57">
        <v>1196.0999999999999</v>
      </c>
      <c r="F485" s="14">
        <f t="shared" si="21"/>
        <v>100</v>
      </c>
    </row>
    <row r="486" spans="1:6" ht="19.5" customHeight="1">
      <c r="A486" s="94"/>
      <c r="B486" s="5" t="s">
        <v>51</v>
      </c>
      <c r="C486" s="14">
        <v>0</v>
      </c>
      <c r="D486" s="57">
        <v>2097.8000000000002</v>
      </c>
      <c r="E486" s="57">
        <v>2097.8000000000002</v>
      </c>
      <c r="F486" s="14">
        <f t="shared" si="21"/>
        <v>100</v>
      </c>
    </row>
    <row r="487" spans="1:6" ht="19.5" customHeight="1">
      <c r="A487" s="94"/>
      <c r="B487" s="5" t="s">
        <v>63</v>
      </c>
      <c r="C487" s="14">
        <v>0</v>
      </c>
      <c r="D487" s="57">
        <v>728.7</v>
      </c>
      <c r="E487" s="57">
        <v>0</v>
      </c>
      <c r="F487" s="14">
        <f t="shared" si="21"/>
        <v>0</v>
      </c>
    </row>
    <row r="488" spans="1:6" ht="19.5" customHeight="1">
      <c r="A488" s="94"/>
      <c r="B488" s="5" t="s">
        <v>123</v>
      </c>
      <c r="C488" s="14">
        <v>0</v>
      </c>
      <c r="D488" s="57">
        <v>1900</v>
      </c>
      <c r="E488" s="57">
        <v>0</v>
      </c>
      <c r="F488" s="14">
        <f t="shared" si="21"/>
        <v>0</v>
      </c>
    </row>
    <row r="489" spans="1:6" ht="19.5" customHeight="1">
      <c r="A489" s="94"/>
      <c r="B489" s="5" t="s">
        <v>52</v>
      </c>
      <c r="C489" s="14">
        <v>0</v>
      </c>
      <c r="D489" s="57">
        <v>3085.4</v>
      </c>
      <c r="E489" s="57">
        <v>3085.4</v>
      </c>
      <c r="F489" s="14"/>
    </row>
    <row r="490" spans="1:6" ht="19.5" customHeight="1">
      <c r="A490" s="94"/>
      <c r="B490" s="5" t="s">
        <v>62</v>
      </c>
      <c r="C490" s="14">
        <v>0</v>
      </c>
      <c r="D490" s="57">
        <v>588.6</v>
      </c>
      <c r="E490" s="57">
        <v>0</v>
      </c>
      <c r="F490" s="14">
        <f t="shared" si="21"/>
        <v>0</v>
      </c>
    </row>
    <row r="491" spans="1:6" ht="26.25" customHeight="1">
      <c r="A491" s="92" t="s">
        <v>122</v>
      </c>
      <c r="B491" s="101" t="s">
        <v>4</v>
      </c>
      <c r="C491" s="96">
        <f>SUM(C492:C515)</f>
        <v>10000</v>
      </c>
      <c r="D491" s="96">
        <f>SUM(D492:D515)</f>
        <v>8910.5</v>
      </c>
      <c r="E491" s="96">
        <f>SUM(E492:E515)</f>
        <v>8842.1</v>
      </c>
      <c r="F491" s="15">
        <f t="shared" ref="F491:F514" si="22">E491/D491*100</f>
        <v>99.232366309410253</v>
      </c>
    </row>
    <row r="492" spans="1:6" ht="22.5" customHeight="1">
      <c r="A492" s="94"/>
      <c r="B492" s="5" t="s">
        <v>25</v>
      </c>
      <c r="C492" s="57">
        <v>1636</v>
      </c>
      <c r="D492" s="57">
        <v>1492.8</v>
      </c>
      <c r="E492" s="57">
        <v>1492.8</v>
      </c>
      <c r="F492" s="14">
        <f t="shared" si="22"/>
        <v>100</v>
      </c>
    </row>
    <row r="493" spans="1:6" ht="22.5" customHeight="1">
      <c r="A493" s="94"/>
      <c r="B493" s="5" t="s">
        <v>34</v>
      </c>
      <c r="C493" s="57">
        <v>882</v>
      </c>
      <c r="D493" s="57">
        <v>882</v>
      </c>
      <c r="E493" s="57">
        <v>882</v>
      </c>
      <c r="F493" s="14">
        <f t="shared" si="22"/>
        <v>100</v>
      </c>
    </row>
    <row r="494" spans="1:6" ht="22.5" customHeight="1">
      <c r="A494" s="94"/>
      <c r="B494" s="5" t="s">
        <v>28</v>
      </c>
      <c r="C494" s="57">
        <v>42</v>
      </c>
      <c r="D494" s="57">
        <v>42</v>
      </c>
      <c r="E494" s="57">
        <v>42</v>
      </c>
      <c r="F494" s="14">
        <f t="shared" si="22"/>
        <v>100</v>
      </c>
    </row>
    <row r="495" spans="1:6" ht="22.5" customHeight="1">
      <c r="A495" s="94"/>
      <c r="B495" s="5" t="s">
        <v>8</v>
      </c>
      <c r="C495" s="57">
        <v>405</v>
      </c>
      <c r="D495" s="57">
        <v>405</v>
      </c>
      <c r="E495" s="57">
        <v>405</v>
      </c>
      <c r="F495" s="14">
        <f t="shared" si="22"/>
        <v>100</v>
      </c>
    </row>
    <row r="496" spans="1:6" ht="22.5" customHeight="1">
      <c r="A496" s="94"/>
      <c r="B496" s="5" t="s">
        <v>30</v>
      </c>
      <c r="C496" s="57">
        <v>232</v>
      </c>
      <c r="D496" s="57">
        <v>232</v>
      </c>
      <c r="E496" s="57">
        <v>230.8</v>
      </c>
      <c r="F496" s="14">
        <f t="shared" si="22"/>
        <v>99.482758620689665</v>
      </c>
    </row>
    <row r="497" spans="1:6" ht="22.5" customHeight="1">
      <c r="A497" s="94"/>
      <c r="B497" s="5" t="s">
        <v>31</v>
      </c>
      <c r="C497" s="57">
        <v>711</v>
      </c>
      <c r="D497" s="57">
        <v>0</v>
      </c>
      <c r="E497" s="57">
        <v>0</v>
      </c>
      <c r="F497" s="14">
        <v>0</v>
      </c>
    </row>
    <row r="498" spans="1:6" ht="22.5" customHeight="1">
      <c r="A498" s="94"/>
      <c r="B498" s="5" t="s">
        <v>32</v>
      </c>
      <c r="C498" s="57">
        <v>840</v>
      </c>
      <c r="D498" s="57">
        <v>840</v>
      </c>
      <c r="E498" s="57">
        <v>840</v>
      </c>
      <c r="F498" s="14">
        <f>E498/D498*100</f>
        <v>100</v>
      </c>
    </row>
    <row r="499" spans="1:6" ht="22.5" customHeight="1">
      <c r="A499" s="94"/>
      <c r="B499" s="5" t="s">
        <v>7</v>
      </c>
      <c r="C499" s="57">
        <v>34</v>
      </c>
      <c r="D499" s="57">
        <v>34</v>
      </c>
      <c r="E499" s="57">
        <v>34</v>
      </c>
      <c r="F499" s="14">
        <f t="shared" si="22"/>
        <v>100</v>
      </c>
    </row>
    <row r="500" spans="1:6" ht="22.5" customHeight="1">
      <c r="A500" s="94"/>
      <c r="B500" s="5" t="s">
        <v>5</v>
      </c>
      <c r="C500" s="57">
        <v>37</v>
      </c>
      <c r="D500" s="57">
        <v>37</v>
      </c>
      <c r="E500" s="57">
        <v>36.5</v>
      </c>
      <c r="F500" s="14">
        <f>E500/D500*100</f>
        <v>98.648648648648646</v>
      </c>
    </row>
    <row r="501" spans="1:6" ht="22.5" customHeight="1">
      <c r="A501" s="94"/>
      <c r="B501" s="5" t="s">
        <v>6</v>
      </c>
      <c r="C501" s="57">
        <v>817</v>
      </c>
      <c r="D501" s="57">
        <v>817</v>
      </c>
      <c r="E501" s="57">
        <v>811.7</v>
      </c>
      <c r="F501" s="14">
        <f t="shared" si="22"/>
        <v>99.351285189718482</v>
      </c>
    </row>
    <row r="502" spans="1:6" ht="22.5" customHeight="1">
      <c r="A502" s="94"/>
      <c r="B502" s="5" t="s">
        <v>9</v>
      </c>
      <c r="C502" s="57">
        <v>511</v>
      </c>
      <c r="D502" s="57">
        <v>511</v>
      </c>
      <c r="E502" s="57">
        <v>511</v>
      </c>
      <c r="F502" s="14">
        <f t="shared" si="22"/>
        <v>100</v>
      </c>
    </row>
    <row r="503" spans="1:6" ht="22.5" customHeight="1">
      <c r="A503" s="94"/>
      <c r="B503" s="5" t="s">
        <v>15</v>
      </c>
      <c r="C503" s="57">
        <v>64</v>
      </c>
      <c r="D503" s="57">
        <v>64</v>
      </c>
      <c r="E503" s="57">
        <v>63</v>
      </c>
      <c r="F503" s="14">
        <f t="shared" si="22"/>
        <v>98.4375</v>
      </c>
    </row>
    <row r="504" spans="1:6" ht="22.5" customHeight="1">
      <c r="A504" s="94"/>
      <c r="B504" s="5" t="s">
        <v>3</v>
      </c>
      <c r="C504" s="57">
        <v>481</v>
      </c>
      <c r="D504" s="57">
        <v>481</v>
      </c>
      <c r="E504" s="57">
        <v>479.3</v>
      </c>
      <c r="F504" s="14">
        <f t="shared" si="22"/>
        <v>99.646569646569645</v>
      </c>
    </row>
    <row r="505" spans="1:6" ht="22.5" customHeight="1">
      <c r="A505" s="94"/>
      <c r="B505" s="5" t="s">
        <v>16</v>
      </c>
      <c r="C505" s="57">
        <v>596</v>
      </c>
      <c r="D505" s="57">
        <v>0</v>
      </c>
      <c r="E505" s="57">
        <v>0</v>
      </c>
      <c r="F505" s="14"/>
    </row>
    <row r="506" spans="1:6" ht="22.5" customHeight="1">
      <c r="A506" s="94"/>
      <c r="B506" s="5" t="s">
        <v>18</v>
      </c>
      <c r="C506" s="57">
        <v>382</v>
      </c>
      <c r="D506" s="57">
        <v>382</v>
      </c>
      <c r="E506" s="57">
        <v>382</v>
      </c>
      <c r="F506" s="14">
        <f t="shared" si="22"/>
        <v>100</v>
      </c>
    </row>
    <row r="507" spans="1:6" ht="22.5" customHeight="1">
      <c r="A507" s="94"/>
      <c r="B507" s="5" t="s">
        <v>17</v>
      </c>
      <c r="C507" s="57">
        <v>613</v>
      </c>
      <c r="D507" s="57">
        <v>1038.7</v>
      </c>
      <c r="E507" s="57">
        <v>980</v>
      </c>
      <c r="F507" s="14">
        <f>E507/D507*100</f>
        <v>94.348705112159422</v>
      </c>
    </row>
    <row r="508" spans="1:6" ht="22.5" customHeight="1">
      <c r="A508" s="94"/>
      <c r="B508" s="5" t="s">
        <v>41</v>
      </c>
      <c r="C508" s="57">
        <v>304</v>
      </c>
      <c r="D508" s="57">
        <v>304</v>
      </c>
      <c r="E508" s="57">
        <v>304</v>
      </c>
      <c r="F508" s="14">
        <f t="shared" si="22"/>
        <v>100</v>
      </c>
    </row>
    <row r="509" spans="1:6" ht="22.5" customHeight="1">
      <c r="A509" s="94"/>
      <c r="B509" s="5" t="s">
        <v>20</v>
      </c>
      <c r="C509" s="57">
        <v>57</v>
      </c>
      <c r="D509" s="57">
        <v>57</v>
      </c>
      <c r="E509" s="57">
        <v>57</v>
      </c>
      <c r="F509" s="14">
        <f t="shared" si="22"/>
        <v>100</v>
      </c>
    </row>
    <row r="510" spans="1:6" ht="22.5" customHeight="1">
      <c r="A510" s="94"/>
      <c r="B510" s="5" t="s">
        <v>42</v>
      </c>
      <c r="C510" s="57">
        <v>353</v>
      </c>
      <c r="D510" s="57">
        <v>353</v>
      </c>
      <c r="E510" s="57">
        <v>353</v>
      </c>
      <c r="F510" s="14">
        <f t="shared" si="22"/>
        <v>100</v>
      </c>
    </row>
    <row r="511" spans="1:6" ht="22.5" customHeight="1">
      <c r="A511" s="94"/>
      <c r="B511" s="5" t="s">
        <v>22</v>
      </c>
      <c r="C511" s="57">
        <v>32</v>
      </c>
      <c r="D511" s="57">
        <v>0</v>
      </c>
      <c r="E511" s="57">
        <v>0</v>
      </c>
      <c r="F511" s="14"/>
    </row>
    <row r="512" spans="1:6" ht="22.5" customHeight="1">
      <c r="A512" s="94"/>
      <c r="B512" s="5" t="s">
        <v>23</v>
      </c>
      <c r="C512" s="57">
        <v>35</v>
      </c>
      <c r="D512" s="57">
        <v>35</v>
      </c>
      <c r="E512" s="57">
        <v>35</v>
      </c>
      <c r="F512" s="14">
        <f t="shared" si="22"/>
        <v>100</v>
      </c>
    </row>
    <row r="513" spans="1:6" ht="22.5" customHeight="1">
      <c r="A513" s="94"/>
      <c r="B513" s="5" t="s">
        <v>47</v>
      </c>
      <c r="C513" s="57">
        <v>875</v>
      </c>
      <c r="D513" s="57">
        <v>875</v>
      </c>
      <c r="E513" s="57">
        <v>875</v>
      </c>
      <c r="F513" s="14">
        <f t="shared" si="22"/>
        <v>100</v>
      </c>
    </row>
    <row r="514" spans="1:6" ht="22.5" customHeight="1">
      <c r="A514" s="94"/>
      <c r="B514" s="5" t="s">
        <v>48</v>
      </c>
      <c r="C514" s="57">
        <v>28</v>
      </c>
      <c r="D514" s="57">
        <v>28</v>
      </c>
      <c r="E514" s="57">
        <v>28</v>
      </c>
      <c r="F514" s="14">
        <f t="shared" si="22"/>
        <v>100</v>
      </c>
    </row>
    <row r="515" spans="1:6" ht="22.5" customHeight="1">
      <c r="A515" s="98"/>
      <c r="B515" s="5" t="s">
        <v>51</v>
      </c>
      <c r="C515" s="57">
        <v>33</v>
      </c>
      <c r="D515" s="57">
        <v>0</v>
      </c>
      <c r="E515" s="57">
        <v>0</v>
      </c>
      <c r="F515" s="14"/>
    </row>
    <row r="516" spans="1:6" ht="58.5" customHeight="1">
      <c r="A516" s="47" t="s">
        <v>64</v>
      </c>
      <c r="B516" s="9" t="s">
        <v>4</v>
      </c>
      <c r="C516" s="15">
        <v>279.8</v>
      </c>
      <c r="D516" s="10">
        <f>D517+D518</f>
        <v>279.76</v>
      </c>
      <c r="E516" s="10">
        <f>E517+E518</f>
        <v>279.76</v>
      </c>
      <c r="F516" s="15">
        <f t="shared" si="11"/>
        <v>100</v>
      </c>
    </row>
    <row r="517" spans="1:6" ht="19.5" customHeight="1">
      <c r="A517" s="48"/>
      <c r="B517" s="102" t="s">
        <v>16</v>
      </c>
      <c r="C517" s="14">
        <v>0</v>
      </c>
      <c r="D517" s="57">
        <v>139.88</v>
      </c>
      <c r="E517" s="57">
        <v>139.88</v>
      </c>
      <c r="F517" s="14">
        <f t="shared" si="11"/>
        <v>100</v>
      </c>
    </row>
    <row r="518" spans="1:6" ht="19.5" customHeight="1">
      <c r="A518" s="49"/>
      <c r="B518" s="102" t="s">
        <v>9</v>
      </c>
      <c r="C518" s="14">
        <v>0</v>
      </c>
      <c r="D518" s="57">
        <v>139.88</v>
      </c>
      <c r="E518" s="57">
        <v>139.88</v>
      </c>
      <c r="F518" s="14">
        <f t="shared" si="11"/>
        <v>100</v>
      </c>
    </row>
    <row r="519" spans="1:6" ht="104.25" customHeight="1">
      <c r="A519" s="47" t="s">
        <v>65</v>
      </c>
      <c r="B519" s="9" t="s">
        <v>4</v>
      </c>
      <c r="C519" s="10">
        <v>288.89999999999998</v>
      </c>
      <c r="D519" s="10">
        <f>D520+D521</f>
        <v>288.94</v>
      </c>
      <c r="E519" s="10">
        <f>E520+E521</f>
        <v>288.94</v>
      </c>
      <c r="F519" s="15">
        <f t="shared" si="11"/>
        <v>100</v>
      </c>
    </row>
    <row r="520" spans="1:6" ht="33.75" customHeight="1">
      <c r="A520" s="48"/>
      <c r="B520" s="102" t="s">
        <v>29</v>
      </c>
      <c r="C520" s="57">
        <v>0</v>
      </c>
      <c r="D520" s="57">
        <v>144.47</v>
      </c>
      <c r="E520" s="57">
        <v>144.47</v>
      </c>
      <c r="F520" s="14">
        <f t="shared" si="11"/>
        <v>100</v>
      </c>
    </row>
    <row r="521" spans="1:6" ht="19.5" customHeight="1">
      <c r="A521" s="49"/>
      <c r="B521" s="102" t="s">
        <v>28</v>
      </c>
      <c r="C521" s="57">
        <v>0</v>
      </c>
      <c r="D521" s="57">
        <v>144.47</v>
      </c>
      <c r="E521" s="57">
        <v>144.47</v>
      </c>
      <c r="F521" s="14">
        <f t="shared" si="11"/>
        <v>100</v>
      </c>
    </row>
    <row r="522" spans="1:6" ht="21.75" customHeight="1">
      <c r="A522" s="47" t="s">
        <v>66</v>
      </c>
      <c r="B522" s="9" t="s">
        <v>4</v>
      </c>
      <c r="C522" s="10">
        <v>941.2</v>
      </c>
      <c r="D522" s="10">
        <f>D523+D524+D525+D526+D527+D528+D529</f>
        <v>941.18999999999994</v>
      </c>
      <c r="E522" s="10">
        <f>E523+E524+E525+E526+E527+E528+E529</f>
        <v>941.18999999999994</v>
      </c>
      <c r="F522" s="15">
        <f t="shared" si="11"/>
        <v>100</v>
      </c>
    </row>
    <row r="523" spans="1:6" ht="21.75" customHeight="1">
      <c r="A523" s="48"/>
      <c r="B523" s="102" t="s">
        <v>8</v>
      </c>
      <c r="C523" s="57">
        <v>0</v>
      </c>
      <c r="D523" s="57">
        <v>117.65</v>
      </c>
      <c r="E523" s="57">
        <v>117.65</v>
      </c>
      <c r="F523" s="14">
        <f t="shared" si="11"/>
        <v>100</v>
      </c>
    </row>
    <row r="524" spans="1:6" ht="25.5" customHeight="1">
      <c r="A524" s="48"/>
      <c r="B524" s="102" t="s">
        <v>29</v>
      </c>
      <c r="C524" s="57">
        <v>0</v>
      </c>
      <c r="D524" s="57">
        <v>117.65</v>
      </c>
      <c r="E524" s="57">
        <v>117.65</v>
      </c>
      <c r="F524" s="14">
        <f t="shared" si="11"/>
        <v>100</v>
      </c>
    </row>
    <row r="525" spans="1:6" ht="30.75" customHeight="1">
      <c r="A525" s="48"/>
      <c r="B525" s="102" t="s">
        <v>190</v>
      </c>
      <c r="C525" s="57">
        <v>0</v>
      </c>
      <c r="D525" s="57">
        <v>117.65</v>
      </c>
      <c r="E525" s="57">
        <v>117.65</v>
      </c>
      <c r="F525" s="14">
        <f t="shared" si="11"/>
        <v>100</v>
      </c>
    </row>
    <row r="526" spans="1:6" ht="18" customHeight="1">
      <c r="A526" s="48"/>
      <c r="B526" s="102" t="s">
        <v>234</v>
      </c>
      <c r="C526" s="57">
        <v>0</v>
      </c>
      <c r="D526" s="57">
        <v>117.65</v>
      </c>
      <c r="E526" s="57">
        <v>117.65</v>
      </c>
      <c r="F526" s="14">
        <f t="shared" si="11"/>
        <v>100</v>
      </c>
    </row>
    <row r="527" spans="1:6" ht="18" customHeight="1">
      <c r="A527" s="48"/>
      <c r="B527" s="102" t="s">
        <v>5</v>
      </c>
      <c r="C527" s="57">
        <v>0</v>
      </c>
      <c r="D527" s="57">
        <v>117.65</v>
      </c>
      <c r="E527" s="57">
        <v>117.65</v>
      </c>
      <c r="F527" s="14">
        <f t="shared" si="11"/>
        <v>100</v>
      </c>
    </row>
    <row r="528" spans="1:6" ht="21" customHeight="1">
      <c r="A528" s="48"/>
      <c r="B528" s="102" t="s">
        <v>3</v>
      </c>
      <c r="C528" s="57">
        <v>0</v>
      </c>
      <c r="D528" s="57">
        <v>235.29</v>
      </c>
      <c r="E528" s="57">
        <v>235.29</v>
      </c>
      <c r="F528" s="14">
        <f t="shared" si="11"/>
        <v>100</v>
      </c>
    </row>
    <row r="529" spans="1:6" ht="19.5" customHeight="1">
      <c r="A529" s="49"/>
      <c r="B529" s="102" t="s">
        <v>28</v>
      </c>
      <c r="C529" s="57">
        <v>0</v>
      </c>
      <c r="D529" s="57">
        <v>117.65</v>
      </c>
      <c r="E529" s="57">
        <v>117.65</v>
      </c>
      <c r="F529" s="14">
        <f t="shared" si="11"/>
        <v>100</v>
      </c>
    </row>
    <row r="530" spans="1:6" ht="24.75" customHeight="1">
      <c r="A530" s="47" t="s">
        <v>67</v>
      </c>
      <c r="B530" s="9" t="s">
        <v>4</v>
      </c>
      <c r="C530" s="15">
        <v>352.9</v>
      </c>
      <c r="D530" s="10">
        <f>D531+D532+D533+D534+D535</f>
        <v>352.90000000000003</v>
      </c>
      <c r="E530" s="10">
        <f>E531+E532+E533+E534+E535</f>
        <v>352.90000000000003</v>
      </c>
      <c r="F530" s="15">
        <f t="shared" si="11"/>
        <v>100</v>
      </c>
    </row>
    <row r="531" spans="1:6" ht="19.5" customHeight="1">
      <c r="A531" s="48"/>
      <c r="B531" s="102" t="s">
        <v>34</v>
      </c>
      <c r="C531" s="14">
        <v>0</v>
      </c>
      <c r="D531" s="103">
        <v>58.8</v>
      </c>
      <c r="E531" s="104">
        <v>58.8</v>
      </c>
      <c r="F531" s="14">
        <f t="shared" si="11"/>
        <v>100</v>
      </c>
    </row>
    <row r="532" spans="1:6" ht="19.5" customHeight="1">
      <c r="A532" s="48"/>
      <c r="B532" s="102" t="s">
        <v>25</v>
      </c>
      <c r="C532" s="14">
        <v>0</v>
      </c>
      <c r="D532" s="103">
        <v>117.7</v>
      </c>
      <c r="E532" s="103">
        <v>117.7</v>
      </c>
      <c r="F532" s="14">
        <f t="shared" si="11"/>
        <v>100</v>
      </c>
    </row>
    <row r="533" spans="1:6" ht="18" customHeight="1">
      <c r="A533" s="48"/>
      <c r="B533" s="102" t="s">
        <v>3</v>
      </c>
      <c r="C533" s="14">
        <v>0</v>
      </c>
      <c r="D533" s="103">
        <v>58.8</v>
      </c>
      <c r="E533" s="103">
        <v>58.8</v>
      </c>
      <c r="F533" s="14">
        <f t="shared" si="11"/>
        <v>100</v>
      </c>
    </row>
    <row r="534" spans="1:6" ht="18" customHeight="1">
      <c r="A534" s="48"/>
      <c r="B534" s="102" t="s">
        <v>6</v>
      </c>
      <c r="C534" s="14">
        <v>0</v>
      </c>
      <c r="D534" s="103">
        <v>58.8</v>
      </c>
      <c r="E534" s="103">
        <v>58.8</v>
      </c>
      <c r="F534" s="14">
        <f t="shared" si="11"/>
        <v>100</v>
      </c>
    </row>
    <row r="535" spans="1:6" ht="18" customHeight="1">
      <c r="A535" s="49"/>
      <c r="B535" s="102" t="s">
        <v>30</v>
      </c>
      <c r="C535" s="14">
        <v>0</v>
      </c>
      <c r="D535" s="103">
        <v>58.8</v>
      </c>
      <c r="E535" s="103">
        <v>58.8</v>
      </c>
      <c r="F535" s="14">
        <f t="shared" si="11"/>
        <v>100</v>
      </c>
    </row>
    <row r="536" spans="1:6" ht="21.75" customHeight="1">
      <c r="A536" s="47" t="s">
        <v>84</v>
      </c>
      <c r="B536" s="9" t="s">
        <v>4</v>
      </c>
      <c r="C536" s="15">
        <v>28553.7</v>
      </c>
      <c r="D536" s="15">
        <v>32584.9</v>
      </c>
      <c r="E536" s="15">
        <f>E537+E538+E539+E540+E541+E542</f>
        <v>32584.799999999999</v>
      </c>
      <c r="F536" s="15">
        <f t="shared" si="11"/>
        <v>99.999693109385007</v>
      </c>
    </row>
    <row r="537" spans="1:6" ht="17.25" customHeight="1">
      <c r="A537" s="48"/>
      <c r="B537" s="102" t="s">
        <v>8</v>
      </c>
      <c r="C537" s="14">
        <v>0</v>
      </c>
      <c r="D537" s="14">
        <v>5430.8</v>
      </c>
      <c r="E537" s="14">
        <v>5430.8</v>
      </c>
      <c r="F537" s="14">
        <f t="shared" si="11"/>
        <v>100</v>
      </c>
    </row>
    <row r="538" spans="1:6" ht="17.25" customHeight="1">
      <c r="A538" s="48"/>
      <c r="B538" s="102" t="s">
        <v>32</v>
      </c>
      <c r="C538" s="14">
        <v>0</v>
      </c>
      <c r="D538" s="14">
        <v>5430.8</v>
      </c>
      <c r="E538" s="14">
        <v>5430.8</v>
      </c>
      <c r="F538" s="14">
        <f t="shared" si="11"/>
        <v>100</v>
      </c>
    </row>
    <row r="539" spans="1:6" ht="17.25" customHeight="1">
      <c r="A539" s="48"/>
      <c r="B539" s="102" t="s">
        <v>34</v>
      </c>
      <c r="C539" s="14">
        <v>0</v>
      </c>
      <c r="D539" s="14">
        <v>5430.8</v>
      </c>
      <c r="E539" s="14">
        <v>5430.8</v>
      </c>
      <c r="F539" s="14">
        <f t="shared" si="11"/>
        <v>100</v>
      </c>
    </row>
    <row r="540" spans="1:6" ht="17.25" customHeight="1">
      <c r="A540" s="48"/>
      <c r="B540" s="102" t="s">
        <v>9</v>
      </c>
      <c r="C540" s="14">
        <v>0</v>
      </c>
      <c r="D540" s="14">
        <v>5430.8</v>
      </c>
      <c r="E540" s="14">
        <v>5430.8</v>
      </c>
      <c r="F540" s="14">
        <f t="shared" si="11"/>
        <v>100</v>
      </c>
    </row>
    <row r="541" spans="1:6" ht="17.25" customHeight="1">
      <c r="A541" s="48"/>
      <c r="B541" s="102" t="s">
        <v>5</v>
      </c>
      <c r="C541" s="14">
        <v>0</v>
      </c>
      <c r="D541" s="14">
        <v>5430.8</v>
      </c>
      <c r="E541" s="14">
        <v>5430.8</v>
      </c>
      <c r="F541" s="14">
        <f t="shared" si="11"/>
        <v>100</v>
      </c>
    </row>
    <row r="542" spans="1:6" ht="17.25" customHeight="1">
      <c r="A542" s="49"/>
      <c r="B542" s="102" t="s">
        <v>3</v>
      </c>
      <c r="C542" s="14">
        <v>0</v>
      </c>
      <c r="D542" s="14">
        <v>5430.8</v>
      </c>
      <c r="E542" s="14">
        <v>5430.8</v>
      </c>
      <c r="F542" s="14">
        <f t="shared" si="11"/>
        <v>100</v>
      </c>
    </row>
    <row r="543" spans="1:6" ht="28.5" customHeight="1">
      <c r="A543" s="47" t="s">
        <v>85</v>
      </c>
      <c r="B543" s="9" t="s">
        <v>4</v>
      </c>
      <c r="C543" s="15">
        <v>18452.3</v>
      </c>
      <c r="D543" s="15">
        <v>3000</v>
      </c>
      <c r="E543" s="15">
        <f>E544+E545+E546</f>
        <v>3000</v>
      </c>
      <c r="F543" s="15">
        <f t="shared" si="11"/>
        <v>100</v>
      </c>
    </row>
    <row r="544" spans="1:6" ht="17.25" customHeight="1">
      <c r="A544" s="48"/>
      <c r="B544" s="102" t="s">
        <v>10</v>
      </c>
      <c r="C544" s="14">
        <v>0</v>
      </c>
      <c r="D544" s="14">
        <v>1000</v>
      </c>
      <c r="E544" s="14">
        <v>1000</v>
      </c>
      <c r="F544" s="14">
        <f t="shared" si="11"/>
        <v>100</v>
      </c>
    </row>
    <row r="545" spans="1:6" ht="17.25" customHeight="1">
      <c r="A545" s="48"/>
      <c r="B545" s="102" t="s">
        <v>3</v>
      </c>
      <c r="C545" s="14">
        <v>0</v>
      </c>
      <c r="D545" s="14">
        <v>1000</v>
      </c>
      <c r="E545" s="14">
        <v>1000</v>
      </c>
      <c r="F545" s="14">
        <f t="shared" si="11"/>
        <v>100</v>
      </c>
    </row>
    <row r="546" spans="1:6" ht="17.25" customHeight="1">
      <c r="A546" s="49"/>
      <c r="B546" s="102" t="s">
        <v>28</v>
      </c>
      <c r="C546" s="14">
        <v>0</v>
      </c>
      <c r="D546" s="14">
        <v>1000</v>
      </c>
      <c r="E546" s="14">
        <v>1000</v>
      </c>
      <c r="F546" s="14">
        <f t="shared" si="11"/>
        <v>100</v>
      </c>
    </row>
    <row r="547" spans="1:6" ht="21" customHeight="1">
      <c r="A547" s="105" t="s">
        <v>74</v>
      </c>
      <c r="B547" s="9" t="s">
        <v>4</v>
      </c>
      <c r="C547" s="15">
        <f>SUM(C548:C564)</f>
        <v>17043.999999999996</v>
      </c>
      <c r="D547" s="15">
        <f t="shared" ref="D547:E547" si="23">SUM(D548:D564)</f>
        <v>17044</v>
      </c>
      <c r="E547" s="15">
        <f t="shared" si="23"/>
        <v>17044</v>
      </c>
      <c r="F547" s="15">
        <f t="shared" si="11"/>
        <v>100</v>
      </c>
    </row>
    <row r="548" spans="1:6" ht="15">
      <c r="A548" s="105"/>
      <c r="B548" s="102" t="s">
        <v>86</v>
      </c>
      <c r="C548" s="14">
        <v>196.3</v>
      </c>
      <c r="D548" s="14">
        <v>334.6</v>
      </c>
      <c r="E548" s="14">
        <v>334.6</v>
      </c>
      <c r="F548" s="14">
        <f t="shared" si="11"/>
        <v>100</v>
      </c>
    </row>
    <row r="549" spans="1:6" ht="15">
      <c r="A549" s="105"/>
      <c r="B549" s="102" t="s">
        <v>87</v>
      </c>
      <c r="C549" s="14">
        <v>992.4</v>
      </c>
      <c r="D549" s="14">
        <v>1692</v>
      </c>
      <c r="E549" s="14">
        <v>1692</v>
      </c>
      <c r="F549" s="14">
        <f t="shared" si="11"/>
        <v>100</v>
      </c>
    </row>
    <row r="550" spans="1:6" ht="15">
      <c r="A550" s="105"/>
      <c r="B550" s="102" t="s">
        <v>25</v>
      </c>
      <c r="C550" s="14">
        <v>500.4</v>
      </c>
      <c r="D550" s="14">
        <v>853.2</v>
      </c>
      <c r="E550" s="14">
        <v>853.2</v>
      </c>
      <c r="F550" s="14">
        <f t="shared" si="11"/>
        <v>100</v>
      </c>
    </row>
    <row r="551" spans="1:6" ht="15">
      <c r="A551" s="105"/>
      <c r="B551" s="102" t="s">
        <v>14</v>
      </c>
      <c r="C551" s="14">
        <v>417.6</v>
      </c>
      <c r="D551" s="14">
        <v>711.9</v>
      </c>
      <c r="E551" s="14">
        <v>711.9</v>
      </c>
      <c r="F551" s="14">
        <f t="shared" si="11"/>
        <v>100</v>
      </c>
    </row>
    <row r="552" spans="1:6" ht="26.25">
      <c r="A552" s="105"/>
      <c r="B552" s="102" t="s">
        <v>88</v>
      </c>
      <c r="C552" s="14">
        <v>3389.6</v>
      </c>
      <c r="D552" s="14">
        <v>1321.1</v>
      </c>
      <c r="E552" s="14">
        <v>1321.1</v>
      </c>
      <c r="F552" s="14">
        <f t="shared" si="11"/>
        <v>100</v>
      </c>
    </row>
    <row r="553" spans="1:6" ht="15">
      <c r="A553" s="105"/>
      <c r="B553" s="102" t="s">
        <v>26</v>
      </c>
      <c r="C553" s="14">
        <v>1466.4</v>
      </c>
      <c r="D553" s="14">
        <v>2500</v>
      </c>
      <c r="E553" s="14">
        <v>2500</v>
      </c>
      <c r="F553" s="14">
        <f t="shared" si="11"/>
        <v>100</v>
      </c>
    </row>
    <row r="554" spans="1:6" ht="15">
      <c r="A554" s="105"/>
      <c r="B554" s="102" t="s">
        <v>27</v>
      </c>
      <c r="C554" s="14">
        <v>844.6</v>
      </c>
      <c r="D554" s="14">
        <v>1440</v>
      </c>
      <c r="E554" s="14">
        <v>1440</v>
      </c>
      <c r="F554" s="14">
        <f t="shared" si="11"/>
        <v>100</v>
      </c>
    </row>
    <row r="555" spans="1:6" ht="26.25">
      <c r="A555" s="105"/>
      <c r="B555" s="102" t="s">
        <v>89</v>
      </c>
      <c r="C555" s="14">
        <v>1960.9</v>
      </c>
      <c r="D555" s="14">
        <v>1321</v>
      </c>
      <c r="E555" s="14">
        <v>1321</v>
      </c>
      <c r="F555" s="14">
        <f t="shared" si="11"/>
        <v>100</v>
      </c>
    </row>
    <row r="556" spans="1:6" ht="15">
      <c r="A556" s="105"/>
      <c r="B556" s="102" t="s">
        <v>29</v>
      </c>
      <c r="C556" s="14">
        <v>470.9</v>
      </c>
      <c r="D556" s="14">
        <v>803</v>
      </c>
      <c r="E556" s="14">
        <v>803</v>
      </c>
      <c r="F556" s="14">
        <f t="shared" si="11"/>
        <v>100</v>
      </c>
    </row>
    <row r="557" spans="1:6" ht="15">
      <c r="A557" s="105"/>
      <c r="B557" s="102" t="s">
        <v>30</v>
      </c>
      <c r="C557" s="14">
        <v>586.5</v>
      </c>
      <c r="D557" s="14">
        <v>1000</v>
      </c>
      <c r="E557" s="14">
        <v>1000</v>
      </c>
      <c r="F557" s="14">
        <f t="shared" si="11"/>
        <v>100</v>
      </c>
    </row>
    <row r="558" spans="1:6" ht="15">
      <c r="A558" s="105"/>
      <c r="B558" s="102" t="s">
        <v>32</v>
      </c>
      <c r="C558" s="14">
        <v>633.5</v>
      </c>
      <c r="D558" s="14">
        <v>1080</v>
      </c>
      <c r="E558" s="14">
        <v>1080</v>
      </c>
      <c r="F558" s="14">
        <f t="shared" si="11"/>
        <v>100</v>
      </c>
    </row>
    <row r="559" spans="1:6" ht="39">
      <c r="A559" s="105"/>
      <c r="B559" s="102" t="s">
        <v>90</v>
      </c>
      <c r="C559" s="14">
        <v>751.4</v>
      </c>
      <c r="D559" s="14">
        <v>900</v>
      </c>
      <c r="E559" s="14">
        <v>900</v>
      </c>
      <c r="F559" s="14">
        <f t="shared" si="11"/>
        <v>100</v>
      </c>
    </row>
    <row r="560" spans="1:6" ht="44.25" customHeight="1">
      <c r="A560" s="105"/>
      <c r="B560" s="102" t="s">
        <v>91</v>
      </c>
      <c r="C560" s="14">
        <v>887.9</v>
      </c>
      <c r="D560" s="14">
        <v>346.5</v>
      </c>
      <c r="E560" s="14">
        <v>346.5</v>
      </c>
      <c r="F560" s="14">
        <f t="shared" si="11"/>
        <v>100</v>
      </c>
    </row>
    <row r="561" spans="1:6" ht="15">
      <c r="A561" s="105"/>
      <c r="B561" s="102" t="s">
        <v>10</v>
      </c>
      <c r="C561" s="14">
        <v>310.39999999999998</v>
      </c>
      <c r="D561" s="14">
        <v>529.20000000000005</v>
      </c>
      <c r="E561" s="14">
        <v>529.20000000000005</v>
      </c>
      <c r="F561" s="14">
        <f t="shared" si="11"/>
        <v>100</v>
      </c>
    </row>
    <row r="562" spans="1:6" ht="39">
      <c r="A562" s="105"/>
      <c r="B562" s="102" t="s">
        <v>92</v>
      </c>
      <c r="C562" s="14">
        <v>421.5</v>
      </c>
      <c r="D562" s="14">
        <v>535.29999999999995</v>
      </c>
      <c r="E562" s="14">
        <v>535.29999999999995</v>
      </c>
      <c r="F562" s="14">
        <f t="shared" si="11"/>
        <v>100</v>
      </c>
    </row>
    <row r="563" spans="1:6" ht="15">
      <c r="A563" s="105"/>
      <c r="B563" s="102" t="s">
        <v>16</v>
      </c>
      <c r="C563" s="14">
        <v>293.3</v>
      </c>
      <c r="D563" s="14">
        <v>500</v>
      </c>
      <c r="E563" s="14">
        <v>500</v>
      </c>
      <c r="F563" s="14">
        <f t="shared" si="11"/>
        <v>100</v>
      </c>
    </row>
    <row r="564" spans="1:6" ht="26.25">
      <c r="A564" s="105"/>
      <c r="B564" s="102" t="s">
        <v>93</v>
      </c>
      <c r="C564" s="14">
        <v>2920.4</v>
      </c>
      <c r="D564" s="14">
        <v>1176.2</v>
      </c>
      <c r="E564" s="14">
        <v>1176.2</v>
      </c>
      <c r="F564" s="14">
        <f t="shared" si="11"/>
        <v>100</v>
      </c>
    </row>
    <row r="565" spans="1:6" ht="24.75" customHeight="1">
      <c r="A565" s="105" t="s">
        <v>94</v>
      </c>
      <c r="B565" s="9" t="s">
        <v>4</v>
      </c>
      <c r="C565" s="15">
        <f>C566+C567+C568</f>
        <v>4121.7</v>
      </c>
      <c r="D565" s="15">
        <f>D566+D567+D568</f>
        <v>4121.7</v>
      </c>
      <c r="E565" s="15">
        <f t="shared" ref="E565" si="24">E566+E567+E568</f>
        <v>4121.7</v>
      </c>
      <c r="F565" s="15">
        <f t="shared" si="11"/>
        <v>100</v>
      </c>
    </row>
    <row r="566" spans="1:6" ht="15">
      <c r="A566" s="105"/>
      <c r="B566" s="102" t="s">
        <v>18</v>
      </c>
      <c r="C566" s="14">
        <v>1824.8</v>
      </c>
      <c r="D566" s="14">
        <v>1824.8</v>
      </c>
      <c r="E566" s="14">
        <v>1824.8</v>
      </c>
      <c r="F566" s="14">
        <f t="shared" si="11"/>
        <v>100</v>
      </c>
    </row>
    <row r="567" spans="1:6" ht="15.75" customHeight="1">
      <c r="A567" s="105"/>
      <c r="B567" s="102" t="s">
        <v>42</v>
      </c>
      <c r="C567" s="14">
        <v>1603.4</v>
      </c>
      <c r="D567" s="14">
        <v>1603.4</v>
      </c>
      <c r="E567" s="14">
        <v>1603.4</v>
      </c>
      <c r="F567" s="14">
        <f t="shared" si="11"/>
        <v>100</v>
      </c>
    </row>
    <row r="568" spans="1:6" ht="15.75" customHeight="1">
      <c r="A568" s="105"/>
      <c r="B568" s="102" t="s">
        <v>22</v>
      </c>
      <c r="C568" s="14">
        <v>693.5</v>
      </c>
      <c r="D568" s="14">
        <v>693.5</v>
      </c>
      <c r="E568" s="14">
        <v>693.5</v>
      </c>
      <c r="F568" s="14">
        <f t="shared" ref="F568:F704" si="25">E568/D568*100</f>
        <v>100</v>
      </c>
    </row>
    <row r="569" spans="1:6" ht="21.75" customHeight="1">
      <c r="A569" s="105" t="s">
        <v>95</v>
      </c>
      <c r="B569" s="9" t="s">
        <v>4</v>
      </c>
      <c r="C569" s="15">
        <f>C570+C571+C572+C575</f>
        <v>2000</v>
      </c>
      <c r="D569" s="15">
        <f>D570+D571+D572+D573+D574+D575</f>
        <v>92305.11</v>
      </c>
      <c r="E569" s="15">
        <f>E570+E571+E572+E573+E574+E575</f>
        <v>83605.11</v>
      </c>
      <c r="F569" s="15">
        <f t="shared" si="25"/>
        <v>90.57473632824879</v>
      </c>
    </row>
    <row r="570" spans="1:6" ht="13.5" customHeight="1">
      <c r="A570" s="105"/>
      <c r="B570" s="102" t="s">
        <v>96</v>
      </c>
      <c r="C570" s="14">
        <v>2000</v>
      </c>
      <c r="D570" s="14">
        <v>5940</v>
      </c>
      <c r="E570" s="14">
        <v>5940</v>
      </c>
      <c r="F570" s="14">
        <f t="shared" si="25"/>
        <v>100</v>
      </c>
    </row>
    <row r="571" spans="1:6" ht="13.5" customHeight="1">
      <c r="A571" s="105"/>
      <c r="B571" s="102" t="s">
        <v>228</v>
      </c>
      <c r="C571" s="14">
        <v>0</v>
      </c>
      <c r="D571" s="14">
        <v>50000</v>
      </c>
      <c r="E571" s="14">
        <v>41300</v>
      </c>
      <c r="F571" s="14">
        <f t="shared" si="25"/>
        <v>82.6</v>
      </c>
    </row>
    <row r="572" spans="1:6" ht="13.5" customHeight="1">
      <c r="A572" s="105"/>
      <c r="B572" s="102" t="s">
        <v>9</v>
      </c>
      <c r="C572" s="14">
        <v>0</v>
      </c>
      <c r="D572" s="14">
        <v>15000</v>
      </c>
      <c r="E572" s="14">
        <v>15000</v>
      </c>
      <c r="F572" s="14">
        <f t="shared" si="25"/>
        <v>100</v>
      </c>
    </row>
    <row r="573" spans="1:6" ht="13.5" customHeight="1">
      <c r="A573" s="105"/>
      <c r="B573" s="102" t="s">
        <v>3</v>
      </c>
      <c r="C573" s="14">
        <v>0</v>
      </c>
      <c r="D573" s="14">
        <v>599.41</v>
      </c>
      <c r="E573" s="14">
        <v>599.41</v>
      </c>
      <c r="F573" s="14">
        <f t="shared" si="25"/>
        <v>100</v>
      </c>
    </row>
    <row r="574" spans="1:6" ht="13.5" customHeight="1">
      <c r="A574" s="105"/>
      <c r="B574" s="102" t="s">
        <v>8</v>
      </c>
      <c r="C574" s="14">
        <v>0</v>
      </c>
      <c r="D574" s="14">
        <v>15000</v>
      </c>
      <c r="E574" s="14">
        <v>15000</v>
      </c>
      <c r="F574" s="14">
        <f t="shared" si="25"/>
        <v>100</v>
      </c>
    </row>
    <row r="575" spans="1:6" ht="13.5" customHeight="1">
      <c r="A575" s="105"/>
      <c r="B575" s="102" t="s">
        <v>29</v>
      </c>
      <c r="C575" s="14">
        <v>0</v>
      </c>
      <c r="D575" s="14">
        <v>5765.7</v>
      </c>
      <c r="E575" s="14">
        <v>5765.7</v>
      </c>
      <c r="F575" s="14">
        <f t="shared" si="25"/>
        <v>100</v>
      </c>
    </row>
    <row r="576" spans="1:6" ht="21.75" customHeight="1">
      <c r="A576" s="47" t="s">
        <v>99</v>
      </c>
      <c r="B576" s="9" t="s">
        <v>4</v>
      </c>
      <c r="C576" s="15">
        <v>51546.400000000001</v>
      </c>
      <c r="D576" s="15">
        <v>73825.2</v>
      </c>
      <c r="E576" s="15">
        <f>E577+E578+E579+E580+E581+E582+E583+E584+E585</f>
        <v>73825.199999999983</v>
      </c>
      <c r="F576" s="15">
        <f t="shared" si="25"/>
        <v>99.999999999999972</v>
      </c>
    </row>
    <row r="577" spans="1:6" ht="19.5" customHeight="1">
      <c r="A577" s="48"/>
      <c r="B577" s="106" t="s">
        <v>14</v>
      </c>
      <c r="C577" s="14">
        <v>0</v>
      </c>
      <c r="D577" s="14">
        <v>3182.7</v>
      </c>
      <c r="E577" s="14">
        <v>3182.7</v>
      </c>
      <c r="F577" s="14">
        <f t="shared" si="25"/>
        <v>100</v>
      </c>
    </row>
    <row r="578" spans="1:6" ht="19.5" customHeight="1">
      <c r="A578" s="48"/>
      <c r="B578" s="106" t="s">
        <v>5</v>
      </c>
      <c r="C578" s="14">
        <v>0</v>
      </c>
      <c r="D578" s="14">
        <v>3182.7</v>
      </c>
      <c r="E578" s="14">
        <v>3182.7</v>
      </c>
      <c r="F578" s="14">
        <f t="shared" si="25"/>
        <v>100</v>
      </c>
    </row>
    <row r="579" spans="1:6" ht="19.5" customHeight="1">
      <c r="A579" s="48"/>
      <c r="B579" s="106" t="s">
        <v>9</v>
      </c>
      <c r="C579" s="14">
        <v>0</v>
      </c>
      <c r="D579" s="14">
        <v>25773.1</v>
      </c>
      <c r="E579" s="14">
        <v>25773.1</v>
      </c>
      <c r="F579" s="14">
        <f t="shared" si="25"/>
        <v>100</v>
      </c>
    </row>
    <row r="580" spans="1:6" ht="18" customHeight="1">
      <c r="A580" s="48"/>
      <c r="B580" s="106" t="s">
        <v>96</v>
      </c>
      <c r="C580" s="14">
        <v>0</v>
      </c>
      <c r="D580" s="14">
        <v>25773.200000000001</v>
      </c>
      <c r="E580" s="14">
        <v>25773.200000000001</v>
      </c>
      <c r="F580" s="14">
        <f t="shared" si="25"/>
        <v>100</v>
      </c>
    </row>
    <row r="581" spans="1:6" ht="18" customHeight="1">
      <c r="A581" s="48"/>
      <c r="B581" s="106" t="s">
        <v>228</v>
      </c>
      <c r="C581" s="14">
        <v>0</v>
      </c>
      <c r="D581" s="14">
        <v>3182.7</v>
      </c>
      <c r="E581" s="14">
        <v>3182.7</v>
      </c>
      <c r="F581" s="14">
        <f t="shared" si="25"/>
        <v>100</v>
      </c>
    </row>
    <row r="582" spans="1:6" ht="18" customHeight="1">
      <c r="A582" s="48"/>
      <c r="B582" s="106" t="s">
        <v>10</v>
      </c>
      <c r="C582" s="14">
        <v>0</v>
      </c>
      <c r="D582" s="14">
        <v>3182.7</v>
      </c>
      <c r="E582" s="14">
        <v>3182.7</v>
      </c>
      <c r="F582" s="14">
        <f t="shared" si="25"/>
        <v>100</v>
      </c>
    </row>
    <row r="583" spans="1:6" ht="19.5" customHeight="1">
      <c r="A583" s="48"/>
      <c r="B583" s="106" t="s">
        <v>9</v>
      </c>
      <c r="C583" s="14">
        <v>0</v>
      </c>
      <c r="D583" s="14">
        <v>3182.7</v>
      </c>
      <c r="E583" s="14">
        <v>3182.7</v>
      </c>
      <c r="F583" s="14">
        <f t="shared" si="25"/>
        <v>100</v>
      </c>
    </row>
    <row r="584" spans="1:6" ht="19.5" customHeight="1">
      <c r="A584" s="48"/>
      <c r="B584" s="106" t="s">
        <v>233</v>
      </c>
      <c r="C584" s="14">
        <v>0</v>
      </c>
      <c r="D584" s="14">
        <v>3182.7</v>
      </c>
      <c r="E584" s="14">
        <v>3182.7</v>
      </c>
      <c r="F584" s="14">
        <f t="shared" si="25"/>
        <v>100</v>
      </c>
    </row>
    <row r="585" spans="1:6" ht="15.75" customHeight="1">
      <c r="A585" s="49"/>
      <c r="B585" s="106" t="s">
        <v>6</v>
      </c>
      <c r="C585" s="14">
        <v>0</v>
      </c>
      <c r="D585" s="14">
        <v>3182.7</v>
      </c>
      <c r="E585" s="14">
        <v>3182.7</v>
      </c>
      <c r="F585" s="14">
        <f t="shared" si="25"/>
        <v>100</v>
      </c>
    </row>
    <row r="586" spans="1:6" ht="22.5" customHeight="1">
      <c r="A586" s="47" t="s">
        <v>110</v>
      </c>
      <c r="B586" s="9" t="s">
        <v>4</v>
      </c>
      <c r="C586" s="15">
        <v>0</v>
      </c>
      <c r="D586" s="15">
        <f>D587+D588+D589+D590+D591+D592+D593+D594+D595+D596+D597+D598+D599+D600+D601+D602+D603+D604+D605+D606+D607+D608+D609+D610+D611+D612+D613+D614+D615+D616+D617+D618+D619+D620+D621+D622+D623+D624+D625+D626+D627+D628+D629+D630+D631+D632+D633+D634+D635+D636+D637+D638+D639+D640</f>
        <v>53867.13</v>
      </c>
      <c r="E586" s="15">
        <f>E587+E588+E589+E590+E591+E592+E593+E594+E595+E596+E597+E598+E599+E600+E601+E602+E603+E604+E605+E606+E607+E608+E609+E610+E611+E612+E613+E614+E615+E616+E617+E618+E619+E620+E621+E622+E623+E624+E625+E626+E627+E628+E629+E630+E631+E632+E633+E634+E635+E636+E637+E638+E639+E640</f>
        <v>53170.239999999991</v>
      </c>
      <c r="F586" s="15">
        <f t="shared" si="25"/>
        <v>98.706279692272432</v>
      </c>
    </row>
    <row r="587" spans="1:6" ht="16.5" customHeight="1">
      <c r="A587" s="48"/>
      <c r="B587" s="102" t="s">
        <v>223</v>
      </c>
      <c r="C587" s="14">
        <v>0</v>
      </c>
      <c r="D587" s="14">
        <v>5287.2</v>
      </c>
      <c r="E587" s="14">
        <v>5287.2</v>
      </c>
      <c r="F587" s="14">
        <f t="shared" si="25"/>
        <v>100</v>
      </c>
    </row>
    <row r="588" spans="1:6" ht="16.5" customHeight="1">
      <c r="A588" s="48"/>
      <c r="B588" s="102" t="s">
        <v>96</v>
      </c>
      <c r="C588" s="14">
        <v>0</v>
      </c>
      <c r="D588" s="14">
        <v>2719.4</v>
      </c>
      <c r="E588" s="14">
        <v>2719.4</v>
      </c>
      <c r="F588" s="14">
        <f t="shared" si="25"/>
        <v>100</v>
      </c>
    </row>
    <row r="589" spans="1:6" ht="18" customHeight="1">
      <c r="A589" s="48"/>
      <c r="B589" s="102" t="s">
        <v>224</v>
      </c>
      <c r="C589" s="14">
        <v>0</v>
      </c>
      <c r="D589" s="14">
        <v>4751.1000000000004</v>
      </c>
      <c r="E589" s="14">
        <v>4679.6000000000004</v>
      </c>
      <c r="F589" s="14">
        <f t="shared" si="25"/>
        <v>98.49508534865609</v>
      </c>
    </row>
    <row r="590" spans="1:6" ht="17.25" customHeight="1">
      <c r="A590" s="48"/>
      <c r="B590" s="102" t="s">
        <v>226</v>
      </c>
      <c r="C590" s="14">
        <v>0</v>
      </c>
      <c r="D590" s="14">
        <v>4023.7</v>
      </c>
      <c r="E590" s="14">
        <v>4023.7</v>
      </c>
      <c r="F590" s="14">
        <f t="shared" si="25"/>
        <v>100</v>
      </c>
    </row>
    <row r="591" spans="1:6" ht="19.5" customHeight="1">
      <c r="A591" s="48"/>
      <c r="B591" s="102" t="s">
        <v>227</v>
      </c>
      <c r="C591" s="14">
        <v>0</v>
      </c>
      <c r="D591" s="14">
        <v>1162.7</v>
      </c>
      <c r="E591" s="14">
        <v>1156.92</v>
      </c>
      <c r="F591" s="14">
        <f t="shared" si="25"/>
        <v>99.502881224735532</v>
      </c>
    </row>
    <row r="592" spans="1:6" ht="20.25" customHeight="1">
      <c r="A592" s="48"/>
      <c r="B592" s="102" t="s">
        <v>225</v>
      </c>
      <c r="C592" s="14">
        <v>0</v>
      </c>
      <c r="D592" s="14">
        <v>1316.2</v>
      </c>
      <c r="E592" s="14">
        <v>1316.2</v>
      </c>
      <c r="F592" s="14">
        <f t="shared" si="25"/>
        <v>100</v>
      </c>
    </row>
    <row r="593" spans="1:6" ht="17.25" customHeight="1">
      <c r="A593" s="48"/>
      <c r="B593" s="102" t="s">
        <v>228</v>
      </c>
      <c r="C593" s="14">
        <v>0</v>
      </c>
      <c r="D593" s="14">
        <v>1648.5</v>
      </c>
      <c r="E593" s="14">
        <v>1648.5</v>
      </c>
      <c r="F593" s="14">
        <f t="shared" si="25"/>
        <v>100</v>
      </c>
    </row>
    <row r="594" spans="1:6" ht="18" customHeight="1">
      <c r="A594" s="48"/>
      <c r="B594" s="102" t="s">
        <v>28</v>
      </c>
      <c r="C594" s="14">
        <v>0</v>
      </c>
      <c r="D594" s="14">
        <v>161.80000000000001</v>
      </c>
      <c r="E594" s="14">
        <v>161.80000000000001</v>
      </c>
      <c r="F594" s="14">
        <f t="shared" si="25"/>
        <v>100</v>
      </c>
    </row>
    <row r="595" spans="1:6" ht="17.25" customHeight="1">
      <c r="A595" s="48"/>
      <c r="B595" s="102" t="s">
        <v>30</v>
      </c>
      <c r="C595" s="14">
        <v>0</v>
      </c>
      <c r="D595" s="14">
        <v>2800.7</v>
      </c>
      <c r="E595" s="14">
        <v>2800.7</v>
      </c>
      <c r="F595" s="14">
        <f t="shared" si="25"/>
        <v>100</v>
      </c>
    </row>
    <row r="596" spans="1:6" ht="32.25" customHeight="1">
      <c r="A596" s="48"/>
      <c r="B596" s="102" t="s">
        <v>229</v>
      </c>
      <c r="C596" s="14">
        <v>0</v>
      </c>
      <c r="D596" s="14">
        <v>410.96</v>
      </c>
      <c r="E596" s="14">
        <v>410.96</v>
      </c>
      <c r="F596" s="14">
        <f t="shared" si="25"/>
        <v>100</v>
      </c>
    </row>
    <row r="597" spans="1:6" ht="33" customHeight="1">
      <c r="A597" s="48"/>
      <c r="B597" s="102" t="s">
        <v>230</v>
      </c>
      <c r="C597" s="14">
        <v>0</v>
      </c>
      <c r="D597" s="14">
        <v>129.9</v>
      </c>
      <c r="E597" s="14">
        <v>129.9</v>
      </c>
      <c r="F597" s="14">
        <f t="shared" si="25"/>
        <v>100</v>
      </c>
    </row>
    <row r="598" spans="1:6" ht="23.25" customHeight="1">
      <c r="A598" s="48"/>
      <c r="B598" s="102" t="s">
        <v>32</v>
      </c>
      <c r="C598" s="14">
        <v>0</v>
      </c>
      <c r="D598" s="14">
        <v>241.4</v>
      </c>
      <c r="E598" s="14">
        <v>241.4</v>
      </c>
      <c r="F598" s="14">
        <f t="shared" si="25"/>
        <v>100</v>
      </c>
    </row>
    <row r="599" spans="1:6" ht="22.5" customHeight="1">
      <c r="A599" s="48"/>
      <c r="B599" s="102" t="s">
        <v>29</v>
      </c>
      <c r="C599" s="14">
        <v>0</v>
      </c>
      <c r="D599" s="14">
        <v>2160.3000000000002</v>
      </c>
      <c r="E599" s="14">
        <v>2160.3000000000002</v>
      </c>
      <c r="F599" s="14">
        <f t="shared" si="25"/>
        <v>100</v>
      </c>
    </row>
    <row r="600" spans="1:6" ht="27.75" customHeight="1">
      <c r="A600" s="48"/>
      <c r="B600" s="102" t="s">
        <v>173</v>
      </c>
      <c r="C600" s="14">
        <v>0</v>
      </c>
      <c r="D600" s="14">
        <v>535.6</v>
      </c>
      <c r="E600" s="14">
        <v>535.6</v>
      </c>
      <c r="F600" s="14">
        <f t="shared" si="25"/>
        <v>100</v>
      </c>
    </row>
    <row r="601" spans="1:6" ht="20.25" customHeight="1">
      <c r="A601" s="48"/>
      <c r="B601" s="102" t="s">
        <v>27</v>
      </c>
      <c r="C601" s="14">
        <v>0</v>
      </c>
      <c r="D601" s="14">
        <v>2953.3</v>
      </c>
      <c r="E601" s="14">
        <v>2953.3</v>
      </c>
      <c r="F601" s="14">
        <f t="shared" si="25"/>
        <v>100</v>
      </c>
    </row>
    <row r="602" spans="1:6" ht="49.5" customHeight="1">
      <c r="A602" s="48"/>
      <c r="B602" s="102" t="s">
        <v>231</v>
      </c>
      <c r="C602" s="14">
        <v>0</v>
      </c>
      <c r="D602" s="14">
        <v>202.6</v>
      </c>
      <c r="E602" s="14">
        <v>202.6</v>
      </c>
      <c r="F602" s="14">
        <f t="shared" si="25"/>
        <v>100</v>
      </c>
    </row>
    <row r="603" spans="1:6" ht="32.25" customHeight="1">
      <c r="A603" s="48"/>
      <c r="B603" s="102" t="s">
        <v>232</v>
      </c>
      <c r="C603" s="14">
        <v>0</v>
      </c>
      <c r="D603" s="14">
        <v>2018.3</v>
      </c>
      <c r="E603" s="14">
        <v>2018.3</v>
      </c>
      <c r="F603" s="14">
        <f t="shared" ref="F603:F640" si="26">E603/D603*100</f>
        <v>100</v>
      </c>
    </row>
    <row r="604" spans="1:6" ht="32.25" customHeight="1">
      <c r="A604" s="48"/>
      <c r="B604" s="102" t="s">
        <v>251</v>
      </c>
      <c r="C604" s="14">
        <v>0</v>
      </c>
      <c r="D604" s="14">
        <v>1308</v>
      </c>
      <c r="E604" s="14">
        <v>1308</v>
      </c>
      <c r="F604" s="14">
        <f t="shared" si="26"/>
        <v>100</v>
      </c>
    </row>
    <row r="605" spans="1:6" ht="32.25" customHeight="1">
      <c r="A605" s="48"/>
      <c r="B605" s="102" t="s">
        <v>239</v>
      </c>
      <c r="C605" s="14">
        <v>0</v>
      </c>
      <c r="D605" s="14">
        <v>320.5</v>
      </c>
      <c r="E605" s="14">
        <v>264.19</v>
      </c>
      <c r="F605" s="14">
        <f t="shared" si="26"/>
        <v>82.430577223088918</v>
      </c>
    </row>
    <row r="606" spans="1:6" ht="46.5" customHeight="1">
      <c r="A606" s="48"/>
      <c r="B606" s="102" t="s">
        <v>240</v>
      </c>
      <c r="C606" s="14">
        <v>0</v>
      </c>
      <c r="D606" s="14">
        <v>437.7</v>
      </c>
      <c r="E606" s="14">
        <v>437.7</v>
      </c>
      <c r="F606" s="14">
        <f t="shared" si="26"/>
        <v>100</v>
      </c>
    </row>
    <row r="607" spans="1:6" ht="32.25" customHeight="1">
      <c r="A607" s="48"/>
      <c r="B607" s="102" t="s">
        <v>252</v>
      </c>
      <c r="C607" s="14">
        <v>0</v>
      </c>
      <c r="D607" s="14">
        <v>208.4</v>
      </c>
      <c r="E607" s="14">
        <v>208.4</v>
      </c>
      <c r="F607" s="14">
        <f t="shared" si="26"/>
        <v>100</v>
      </c>
    </row>
    <row r="608" spans="1:6" ht="32.25" customHeight="1">
      <c r="A608" s="48"/>
      <c r="B608" s="102" t="s">
        <v>241</v>
      </c>
      <c r="C608" s="14">
        <v>0</v>
      </c>
      <c r="D608" s="14">
        <v>3151.1</v>
      </c>
      <c r="E608" s="14">
        <v>3151.1</v>
      </c>
      <c r="F608" s="14">
        <f t="shared" si="26"/>
        <v>100</v>
      </c>
    </row>
    <row r="609" spans="1:6" ht="32.25" customHeight="1">
      <c r="A609" s="48"/>
      <c r="B609" s="102" t="s">
        <v>253</v>
      </c>
      <c r="C609" s="14">
        <v>0</v>
      </c>
      <c r="D609" s="14">
        <v>199</v>
      </c>
      <c r="E609" s="14">
        <v>199</v>
      </c>
      <c r="F609" s="14">
        <f t="shared" si="26"/>
        <v>100</v>
      </c>
    </row>
    <row r="610" spans="1:6" ht="32.25" customHeight="1">
      <c r="A610" s="48"/>
      <c r="B610" s="102" t="s">
        <v>254</v>
      </c>
      <c r="C610" s="14">
        <v>0</v>
      </c>
      <c r="D610" s="14">
        <v>109.5</v>
      </c>
      <c r="E610" s="14">
        <v>109.5</v>
      </c>
      <c r="F610" s="14">
        <f t="shared" si="26"/>
        <v>100</v>
      </c>
    </row>
    <row r="611" spans="1:6" ht="48" customHeight="1">
      <c r="A611" s="48"/>
      <c r="B611" s="102" t="s">
        <v>255</v>
      </c>
      <c r="C611" s="14">
        <v>0</v>
      </c>
      <c r="D611" s="14">
        <v>619.4</v>
      </c>
      <c r="E611" s="14">
        <v>619.4</v>
      </c>
      <c r="F611" s="14">
        <f t="shared" si="26"/>
        <v>100</v>
      </c>
    </row>
    <row r="612" spans="1:6" ht="32.25" customHeight="1">
      <c r="A612" s="48"/>
      <c r="B612" s="102" t="s">
        <v>256</v>
      </c>
      <c r="C612" s="14">
        <v>0</v>
      </c>
      <c r="D612" s="14">
        <v>270.89999999999998</v>
      </c>
      <c r="E612" s="14">
        <v>270.89999999999998</v>
      </c>
      <c r="F612" s="14">
        <f t="shared" si="26"/>
        <v>100</v>
      </c>
    </row>
    <row r="613" spans="1:6" ht="32.25" customHeight="1">
      <c r="A613" s="48"/>
      <c r="B613" s="102" t="s">
        <v>242</v>
      </c>
      <c r="C613" s="14">
        <v>0</v>
      </c>
      <c r="D613" s="14">
        <v>297.5</v>
      </c>
      <c r="E613" s="14">
        <v>297.5</v>
      </c>
      <c r="F613" s="14">
        <f t="shared" si="26"/>
        <v>100</v>
      </c>
    </row>
    <row r="614" spans="1:6" ht="32.25" customHeight="1">
      <c r="A614" s="48"/>
      <c r="B614" s="102" t="s">
        <v>257</v>
      </c>
      <c r="C614" s="14">
        <v>0</v>
      </c>
      <c r="D614" s="14">
        <v>165.7</v>
      </c>
      <c r="E614" s="14">
        <v>165.7</v>
      </c>
      <c r="F614" s="14">
        <f t="shared" si="26"/>
        <v>100</v>
      </c>
    </row>
    <row r="615" spans="1:6" ht="32.25" customHeight="1">
      <c r="A615" s="48"/>
      <c r="B615" s="102" t="s">
        <v>258</v>
      </c>
      <c r="C615" s="14">
        <v>0</v>
      </c>
      <c r="D615" s="14">
        <v>188.8</v>
      </c>
      <c r="E615" s="14">
        <v>188.8</v>
      </c>
      <c r="F615" s="14">
        <f t="shared" si="26"/>
        <v>100</v>
      </c>
    </row>
    <row r="616" spans="1:6" ht="44.25" customHeight="1">
      <c r="A616" s="48"/>
      <c r="B616" s="102" t="s">
        <v>92</v>
      </c>
      <c r="C616" s="14">
        <v>0</v>
      </c>
      <c r="D616" s="14">
        <v>240.9</v>
      </c>
      <c r="E616" s="14">
        <v>240.9</v>
      </c>
      <c r="F616" s="14">
        <f t="shared" si="26"/>
        <v>100</v>
      </c>
    </row>
    <row r="617" spans="1:6" ht="45.75" customHeight="1">
      <c r="A617" s="48"/>
      <c r="B617" s="102" t="s">
        <v>259</v>
      </c>
      <c r="C617" s="14">
        <v>0</v>
      </c>
      <c r="D617" s="14">
        <v>199.9</v>
      </c>
      <c r="E617" s="14">
        <v>199.9</v>
      </c>
      <c r="F617" s="14">
        <f t="shared" si="26"/>
        <v>100</v>
      </c>
    </row>
    <row r="618" spans="1:6" ht="32.25" customHeight="1">
      <c r="A618" s="48"/>
      <c r="B618" s="102" t="s">
        <v>244</v>
      </c>
      <c r="C618" s="14">
        <v>0</v>
      </c>
      <c r="D618" s="14">
        <v>383.6</v>
      </c>
      <c r="E618" s="14">
        <v>383.6</v>
      </c>
      <c r="F618" s="14">
        <f t="shared" si="26"/>
        <v>100</v>
      </c>
    </row>
    <row r="619" spans="1:6" ht="32.25" customHeight="1">
      <c r="A619" s="48"/>
      <c r="B619" s="102" t="s">
        <v>260</v>
      </c>
      <c r="C619" s="14">
        <v>0</v>
      </c>
      <c r="D619" s="14">
        <v>240.1</v>
      </c>
      <c r="E619" s="14">
        <v>240.1</v>
      </c>
      <c r="F619" s="14">
        <f t="shared" si="26"/>
        <v>100</v>
      </c>
    </row>
    <row r="620" spans="1:6" ht="32.25" customHeight="1">
      <c r="A620" s="48"/>
      <c r="B620" s="102" t="s">
        <v>261</v>
      </c>
      <c r="C620" s="14">
        <v>0</v>
      </c>
      <c r="D620" s="14">
        <v>499.1</v>
      </c>
      <c r="E620" s="14">
        <v>499.1</v>
      </c>
      <c r="F620" s="14">
        <f t="shared" si="26"/>
        <v>100</v>
      </c>
    </row>
    <row r="621" spans="1:6" ht="18.75" customHeight="1">
      <c r="A621" s="48"/>
      <c r="B621" s="102" t="s">
        <v>245</v>
      </c>
      <c r="C621" s="14">
        <v>0</v>
      </c>
      <c r="D621" s="14">
        <v>1799.3</v>
      </c>
      <c r="E621" s="14">
        <v>1799.3</v>
      </c>
      <c r="F621" s="14">
        <f t="shared" si="26"/>
        <v>100</v>
      </c>
    </row>
    <row r="622" spans="1:6" ht="18.75" customHeight="1">
      <c r="A622" s="48"/>
      <c r="B622" s="102" t="s">
        <v>45</v>
      </c>
      <c r="C622" s="14">
        <v>0</v>
      </c>
      <c r="D622" s="14">
        <v>697.1</v>
      </c>
      <c r="E622" s="14">
        <v>697.1</v>
      </c>
      <c r="F622" s="14">
        <f t="shared" si="26"/>
        <v>100</v>
      </c>
    </row>
    <row r="623" spans="1:6" ht="18.75" customHeight="1">
      <c r="A623" s="48"/>
      <c r="B623" s="102" t="s">
        <v>47</v>
      </c>
      <c r="C623" s="14">
        <v>0</v>
      </c>
      <c r="D623" s="14">
        <v>2211</v>
      </c>
      <c r="E623" s="14">
        <v>2211</v>
      </c>
      <c r="F623" s="14">
        <f t="shared" si="26"/>
        <v>100</v>
      </c>
    </row>
    <row r="624" spans="1:6" ht="18.75" customHeight="1">
      <c r="A624" s="48"/>
      <c r="B624" s="102" t="s">
        <v>49</v>
      </c>
      <c r="C624" s="14">
        <v>0</v>
      </c>
      <c r="D624" s="14">
        <v>469.49</v>
      </c>
      <c r="E624" s="14">
        <v>469.49</v>
      </c>
      <c r="F624" s="14">
        <f t="shared" si="26"/>
        <v>100</v>
      </c>
    </row>
    <row r="625" spans="1:6" ht="18.75" customHeight="1">
      <c r="A625" s="48"/>
      <c r="B625" s="102" t="s">
        <v>62</v>
      </c>
      <c r="C625" s="14">
        <v>0</v>
      </c>
      <c r="D625" s="14">
        <v>563.29999999999995</v>
      </c>
      <c r="E625" s="14">
        <v>0</v>
      </c>
      <c r="F625" s="14">
        <f t="shared" si="26"/>
        <v>0</v>
      </c>
    </row>
    <row r="626" spans="1:6" ht="33" customHeight="1">
      <c r="A626" s="48"/>
      <c r="B626" s="102" t="s">
        <v>305</v>
      </c>
      <c r="C626" s="14">
        <v>0</v>
      </c>
      <c r="D626" s="14">
        <v>198.7</v>
      </c>
      <c r="E626" s="14">
        <v>198.7</v>
      </c>
      <c r="F626" s="14">
        <f t="shared" si="26"/>
        <v>100</v>
      </c>
    </row>
    <row r="627" spans="1:6" ht="32.25" customHeight="1">
      <c r="A627" s="48"/>
      <c r="B627" s="102" t="s">
        <v>262</v>
      </c>
      <c r="C627" s="14">
        <v>0</v>
      </c>
      <c r="D627" s="14">
        <v>252.1</v>
      </c>
      <c r="E627" s="14">
        <v>252.1</v>
      </c>
      <c r="F627" s="14">
        <f t="shared" si="26"/>
        <v>100</v>
      </c>
    </row>
    <row r="628" spans="1:6" ht="32.25" customHeight="1">
      <c r="A628" s="48"/>
      <c r="B628" s="102" t="s">
        <v>263</v>
      </c>
      <c r="C628" s="14">
        <v>0</v>
      </c>
      <c r="D628" s="14">
        <v>801.2</v>
      </c>
      <c r="E628" s="14">
        <v>801.2</v>
      </c>
      <c r="F628" s="14">
        <f t="shared" si="26"/>
        <v>100</v>
      </c>
    </row>
    <row r="629" spans="1:6" ht="32.25" customHeight="1">
      <c r="A629" s="48"/>
      <c r="B629" s="102" t="s">
        <v>264</v>
      </c>
      <c r="C629" s="14">
        <v>0</v>
      </c>
      <c r="D629" s="14">
        <v>117.5</v>
      </c>
      <c r="E629" s="14">
        <v>117.5</v>
      </c>
      <c r="F629" s="14">
        <f t="shared" si="26"/>
        <v>100</v>
      </c>
    </row>
    <row r="630" spans="1:6" ht="32.25" customHeight="1">
      <c r="A630" s="48"/>
      <c r="B630" s="102" t="s">
        <v>265</v>
      </c>
      <c r="C630" s="14">
        <v>0</v>
      </c>
      <c r="D630" s="14">
        <v>369.7</v>
      </c>
      <c r="E630" s="14">
        <v>369.7</v>
      </c>
      <c r="F630" s="14">
        <f t="shared" si="26"/>
        <v>100</v>
      </c>
    </row>
    <row r="631" spans="1:6" ht="32.25" customHeight="1">
      <c r="A631" s="48"/>
      <c r="B631" s="102" t="s">
        <v>266</v>
      </c>
      <c r="C631" s="14">
        <v>0</v>
      </c>
      <c r="D631" s="14">
        <v>566.79999999999995</v>
      </c>
      <c r="E631" s="14">
        <v>566.79999999999995</v>
      </c>
      <c r="F631" s="14">
        <f t="shared" si="26"/>
        <v>100</v>
      </c>
    </row>
    <row r="632" spans="1:6" ht="32.25" customHeight="1">
      <c r="A632" s="48"/>
      <c r="B632" s="102" t="s">
        <v>246</v>
      </c>
      <c r="C632" s="14">
        <v>0</v>
      </c>
      <c r="D632" s="14">
        <v>176.8</v>
      </c>
      <c r="E632" s="14">
        <v>176.8</v>
      </c>
      <c r="F632" s="14">
        <f t="shared" si="26"/>
        <v>100</v>
      </c>
    </row>
    <row r="633" spans="1:6" ht="32.25" customHeight="1">
      <c r="A633" s="48"/>
      <c r="B633" s="102" t="s">
        <v>247</v>
      </c>
      <c r="C633" s="14">
        <v>0</v>
      </c>
      <c r="D633" s="14">
        <v>737.9</v>
      </c>
      <c r="E633" s="14">
        <v>737.9</v>
      </c>
      <c r="F633" s="14">
        <f t="shared" si="26"/>
        <v>100</v>
      </c>
    </row>
    <row r="634" spans="1:6" ht="32.25" customHeight="1">
      <c r="A634" s="48"/>
      <c r="B634" s="102" t="s">
        <v>248</v>
      </c>
      <c r="C634" s="14">
        <v>0</v>
      </c>
      <c r="D634" s="14">
        <v>1180.4000000000001</v>
      </c>
      <c r="E634" s="14">
        <v>1180.4000000000001</v>
      </c>
      <c r="F634" s="14">
        <f t="shared" si="26"/>
        <v>100</v>
      </c>
    </row>
    <row r="635" spans="1:6" ht="32.25" customHeight="1">
      <c r="A635" s="48"/>
      <c r="B635" s="102" t="s">
        <v>249</v>
      </c>
      <c r="C635" s="14">
        <v>0</v>
      </c>
      <c r="D635" s="14">
        <v>1011.98</v>
      </c>
      <c r="E635" s="14">
        <v>1011.98</v>
      </c>
      <c r="F635" s="14">
        <f t="shared" si="26"/>
        <v>100</v>
      </c>
    </row>
    <row r="636" spans="1:6" ht="32.25" customHeight="1">
      <c r="A636" s="48"/>
      <c r="B636" s="102" t="s">
        <v>250</v>
      </c>
      <c r="C636" s="14">
        <v>0</v>
      </c>
      <c r="D636" s="14">
        <v>114.2</v>
      </c>
      <c r="E636" s="14">
        <v>114.2</v>
      </c>
      <c r="F636" s="14">
        <f t="shared" si="26"/>
        <v>100</v>
      </c>
    </row>
    <row r="637" spans="1:6" ht="32.25" customHeight="1">
      <c r="A637" s="48"/>
      <c r="B637" s="102" t="s">
        <v>267</v>
      </c>
      <c r="C637" s="14">
        <v>0</v>
      </c>
      <c r="D637" s="14">
        <v>247.1</v>
      </c>
      <c r="E637" s="14">
        <v>247.1</v>
      </c>
      <c r="F637" s="14">
        <f t="shared" si="26"/>
        <v>100</v>
      </c>
    </row>
    <row r="638" spans="1:6" ht="32.25" customHeight="1">
      <c r="A638" s="48"/>
      <c r="B638" s="102" t="s">
        <v>268</v>
      </c>
      <c r="C638" s="14">
        <v>0</v>
      </c>
      <c r="D638" s="14">
        <v>466.4</v>
      </c>
      <c r="E638" s="14">
        <v>466.4</v>
      </c>
      <c r="F638" s="14">
        <f t="shared" si="26"/>
        <v>100</v>
      </c>
    </row>
    <row r="639" spans="1:6" ht="39" customHeight="1">
      <c r="A639" s="48"/>
      <c r="B639" s="102" t="s">
        <v>269</v>
      </c>
      <c r="C639" s="14">
        <v>0</v>
      </c>
      <c r="D639" s="14">
        <v>231.7</v>
      </c>
      <c r="E639" s="14">
        <v>231.7</v>
      </c>
      <c r="F639" s="14">
        <f t="shared" si="26"/>
        <v>100</v>
      </c>
    </row>
    <row r="640" spans="1:6" ht="30.75" customHeight="1">
      <c r="A640" s="49"/>
      <c r="B640" s="102" t="s">
        <v>243</v>
      </c>
      <c r="C640" s="14">
        <v>0</v>
      </c>
      <c r="D640" s="14">
        <v>290.7</v>
      </c>
      <c r="E640" s="14">
        <v>290.7</v>
      </c>
      <c r="F640" s="14">
        <f t="shared" si="26"/>
        <v>100</v>
      </c>
    </row>
    <row r="641" spans="1:6" ht="25.5" customHeight="1">
      <c r="A641" s="47" t="s">
        <v>68</v>
      </c>
      <c r="B641" s="9" t="s">
        <v>4</v>
      </c>
      <c r="C641" s="15">
        <v>0</v>
      </c>
      <c r="D641" s="15">
        <f>SUM(D642:D671)</f>
        <v>223037.94699999999</v>
      </c>
      <c r="E641" s="15">
        <f>SUM(E642:E671)</f>
        <v>218588.44699999999</v>
      </c>
      <c r="F641" s="15">
        <f t="shared" si="25"/>
        <v>98.005047993021563</v>
      </c>
    </row>
    <row r="642" spans="1:6" ht="25.5" customHeight="1">
      <c r="A642" s="48"/>
      <c r="B642" s="5" t="s">
        <v>17</v>
      </c>
      <c r="C642" s="14">
        <v>0</v>
      </c>
      <c r="D642" s="14">
        <f>9406.7+1102+23530</f>
        <v>34038.699999999997</v>
      </c>
      <c r="E642" s="14">
        <f>9406.7+1058.8+20739.1</f>
        <v>31204.6</v>
      </c>
      <c r="F642" s="14">
        <f t="shared" si="25"/>
        <v>91.673888838292882</v>
      </c>
    </row>
    <row r="643" spans="1:6" ht="25.5" customHeight="1">
      <c r="A643" s="48"/>
      <c r="B643" s="5" t="s">
        <v>18</v>
      </c>
      <c r="C643" s="14">
        <v>0</v>
      </c>
      <c r="D643" s="14">
        <v>1770</v>
      </c>
      <c r="E643" s="14">
        <v>1770</v>
      </c>
      <c r="F643" s="14">
        <f t="shared" si="25"/>
        <v>100</v>
      </c>
    </row>
    <row r="644" spans="1:6" ht="25.5" customHeight="1">
      <c r="A644" s="48"/>
      <c r="B644" s="5" t="s">
        <v>41</v>
      </c>
      <c r="C644" s="14">
        <v>0</v>
      </c>
      <c r="D644" s="14">
        <v>320</v>
      </c>
      <c r="E644" s="14">
        <v>320</v>
      </c>
      <c r="F644" s="14">
        <f t="shared" si="25"/>
        <v>100</v>
      </c>
    </row>
    <row r="645" spans="1:6" ht="25.5" customHeight="1">
      <c r="A645" s="48"/>
      <c r="B645" s="5" t="s">
        <v>42</v>
      </c>
      <c r="C645" s="14">
        <v>0</v>
      </c>
      <c r="D645" s="14">
        <f>250+312.2</f>
        <v>562.20000000000005</v>
      </c>
      <c r="E645" s="14">
        <f>250+312.2</f>
        <v>562.20000000000005</v>
      </c>
      <c r="F645" s="14">
        <f t="shared" si="25"/>
        <v>100</v>
      </c>
    </row>
    <row r="646" spans="1:6" ht="25.5" customHeight="1">
      <c r="A646" s="48"/>
      <c r="B646" s="5" t="s">
        <v>25</v>
      </c>
      <c r="C646" s="14">
        <v>0</v>
      </c>
      <c r="D646" s="14">
        <f>117.3+140+681+709.8</f>
        <v>1648.1</v>
      </c>
      <c r="E646" s="14">
        <f>117.3+140+681+709.8</f>
        <v>1648.1</v>
      </c>
      <c r="F646" s="14">
        <f t="shared" si="25"/>
        <v>100</v>
      </c>
    </row>
    <row r="647" spans="1:6" ht="25.5" customHeight="1">
      <c r="A647" s="48"/>
      <c r="B647" s="5" t="s">
        <v>34</v>
      </c>
      <c r="C647" s="14">
        <v>0</v>
      </c>
      <c r="D647" s="14">
        <f>68.8+650</f>
        <v>718.8</v>
      </c>
      <c r="E647" s="14">
        <f>68.8+650</f>
        <v>718.8</v>
      </c>
      <c r="F647" s="14">
        <f t="shared" si="25"/>
        <v>100</v>
      </c>
    </row>
    <row r="648" spans="1:6" ht="25.5" customHeight="1">
      <c r="A648" s="48"/>
      <c r="B648" s="5" t="s">
        <v>14</v>
      </c>
      <c r="C648" s="14">
        <v>0</v>
      </c>
      <c r="D648" s="14">
        <v>940</v>
      </c>
      <c r="E648" s="14">
        <v>940</v>
      </c>
      <c r="F648" s="14">
        <f t="shared" si="25"/>
        <v>100</v>
      </c>
    </row>
    <row r="649" spans="1:6" ht="25.5" customHeight="1">
      <c r="A649" s="48"/>
      <c r="B649" s="5" t="s">
        <v>28</v>
      </c>
      <c r="C649" s="14">
        <v>0</v>
      </c>
      <c r="D649" s="14">
        <f>317.2+1786.4+7820</f>
        <v>9923.6</v>
      </c>
      <c r="E649" s="14">
        <f>309.5+1786.4+7820</f>
        <v>9915.9</v>
      </c>
      <c r="F649" s="14">
        <f t="shared" si="25"/>
        <v>99.92240719093877</v>
      </c>
    </row>
    <row r="650" spans="1:6" ht="25.5" customHeight="1">
      <c r="A650" s="48"/>
      <c r="B650" s="5" t="s">
        <v>8</v>
      </c>
      <c r="C650" s="14">
        <v>0</v>
      </c>
      <c r="D650" s="14">
        <v>10790</v>
      </c>
      <c r="E650" s="14">
        <v>10790</v>
      </c>
      <c r="F650" s="14">
        <f t="shared" si="25"/>
        <v>100</v>
      </c>
    </row>
    <row r="651" spans="1:6" ht="30.75" customHeight="1">
      <c r="A651" s="48"/>
      <c r="B651" s="5" t="s">
        <v>29</v>
      </c>
      <c r="C651" s="14">
        <v>0</v>
      </c>
      <c r="D651" s="14">
        <v>430</v>
      </c>
      <c r="E651" s="14">
        <v>430</v>
      </c>
      <c r="F651" s="14">
        <f t="shared" si="25"/>
        <v>100</v>
      </c>
    </row>
    <row r="652" spans="1:6" ht="30.75" customHeight="1">
      <c r="A652" s="48"/>
      <c r="B652" s="5" t="s">
        <v>31</v>
      </c>
      <c r="C652" s="14">
        <v>0</v>
      </c>
      <c r="D652" s="14">
        <f>8729.8+3694.8+4675+4088.8+839.7+24132.7+5941.1+4350</f>
        <v>56451.9</v>
      </c>
      <c r="E652" s="14">
        <f>8725.9+3694.8+4675+4088.8+839.7+23982.7+5941.1+3950</f>
        <v>55898</v>
      </c>
      <c r="F652" s="14">
        <f t="shared" si="25"/>
        <v>99.018810704334129</v>
      </c>
    </row>
    <row r="653" spans="1:6" ht="25.5" customHeight="1">
      <c r="A653" s="48"/>
      <c r="B653" s="5" t="s">
        <v>30</v>
      </c>
      <c r="C653" s="14">
        <v>0</v>
      </c>
      <c r="D653" s="14">
        <v>650</v>
      </c>
      <c r="E653" s="14">
        <v>650</v>
      </c>
      <c r="F653" s="14">
        <f t="shared" si="25"/>
        <v>100</v>
      </c>
    </row>
    <row r="654" spans="1:6" ht="25.5" customHeight="1">
      <c r="A654" s="48"/>
      <c r="B654" s="5" t="s">
        <v>32</v>
      </c>
      <c r="C654" s="14">
        <v>0</v>
      </c>
      <c r="D654" s="14">
        <v>5120</v>
      </c>
      <c r="E654" s="14">
        <v>5120</v>
      </c>
      <c r="F654" s="14">
        <f t="shared" si="25"/>
        <v>100</v>
      </c>
    </row>
    <row r="655" spans="1:6" ht="25.5" customHeight="1">
      <c r="A655" s="48"/>
      <c r="B655" s="5" t="s">
        <v>7</v>
      </c>
      <c r="C655" s="14">
        <v>0</v>
      </c>
      <c r="D655" s="14">
        <v>360</v>
      </c>
      <c r="E655" s="14">
        <v>360</v>
      </c>
      <c r="F655" s="14">
        <f t="shared" si="25"/>
        <v>100</v>
      </c>
    </row>
    <row r="656" spans="1:6" ht="25.5" customHeight="1">
      <c r="A656" s="48"/>
      <c r="B656" s="5" t="s">
        <v>5</v>
      </c>
      <c r="C656" s="14">
        <v>0</v>
      </c>
      <c r="D656" s="14">
        <f>28.7+250</f>
        <v>278.7</v>
      </c>
      <c r="E656" s="14">
        <f>28.7+250</f>
        <v>278.7</v>
      </c>
      <c r="F656" s="14">
        <f t="shared" si="25"/>
        <v>100</v>
      </c>
    </row>
    <row r="657" spans="1:6" ht="25.5" customHeight="1">
      <c r="A657" s="48"/>
      <c r="B657" s="5" t="s">
        <v>6</v>
      </c>
      <c r="C657" s="14">
        <v>0</v>
      </c>
      <c r="D657" s="14">
        <f>66.7+1280</f>
        <v>1346.7</v>
      </c>
      <c r="E657" s="14">
        <f>66.7+1280</f>
        <v>1346.7</v>
      </c>
      <c r="F657" s="14">
        <f t="shared" si="25"/>
        <v>100</v>
      </c>
    </row>
    <row r="658" spans="1:6" ht="25.5" customHeight="1">
      <c r="A658" s="48"/>
      <c r="B658" s="5" t="s">
        <v>111</v>
      </c>
      <c r="C658" s="14">
        <v>0</v>
      </c>
      <c r="D658" s="14">
        <f>1510+957.5</f>
        <v>2467.5</v>
      </c>
      <c r="E658" s="14">
        <f>1510+957.5</f>
        <v>2467.5</v>
      </c>
      <c r="F658" s="14">
        <f t="shared" si="25"/>
        <v>100</v>
      </c>
    </row>
    <row r="659" spans="1:6" ht="24.75" customHeight="1">
      <c r="A659" s="48"/>
      <c r="B659" s="25" t="s">
        <v>35</v>
      </c>
      <c r="C659" s="14">
        <v>0</v>
      </c>
      <c r="D659" s="14">
        <v>5245.9</v>
      </c>
      <c r="E659" s="14">
        <v>5245.9</v>
      </c>
      <c r="F659" s="14">
        <f t="shared" si="25"/>
        <v>100</v>
      </c>
    </row>
    <row r="660" spans="1:6" ht="22.5" customHeight="1">
      <c r="A660" s="48"/>
      <c r="B660" s="25" t="s">
        <v>106</v>
      </c>
      <c r="C660" s="14">
        <v>0</v>
      </c>
      <c r="D660" s="14">
        <v>3212.9</v>
      </c>
      <c r="E660" s="14">
        <v>3212.9</v>
      </c>
      <c r="F660" s="14">
        <f t="shared" si="25"/>
        <v>100</v>
      </c>
    </row>
    <row r="661" spans="1:6" ht="24.75" customHeight="1">
      <c r="A661" s="48"/>
      <c r="B661" s="25" t="s">
        <v>10</v>
      </c>
      <c r="C661" s="14">
        <v>0</v>
      </c>
      <c r="D661" s="14">
        <f>6996.4+6545.7+1132.2+8799+14989.6+9381.9</f>
        <v>47844.800000000003</v>
      </c>
      <c r="E661" s="14">
        <f>6786.5+6545.7+328.7+8799+14989.6+9351.5</f>
        <v>46801</v>
      </c>
      <c r="F661" s="14">
        <f t="shared" si="25"/>
        <v>97.818362706082993</v>
      </c>
    </row>
    <row r="662" spans="1:6" ht="24.75" customHeight="1">
      <c r="A662" s="48"/>
      <c r="B662" s="25" t="s">
        <v>15</v>
      </c>
      <c r="C662" s="14">
        <v>0</v>
      </c>
      <c r="D662" s="14">
        <v>810</v>
      </c>
      <c r="E662" s="14">
        <v>810</v>
      </c>
      <c r="F662" s="14">
        <f t="shared" si="25"/>
        <v>100</v>
      </c>
    </row>
    <row r="663" spans="1:6" ht="24.75" customHeight="1">
      <c r="A663" s="48"/>
      <c r="B663" s="5" t="s">
        <v>3</v>
      </c>
      <c r="C663" s="14">
        <v>0</v>
      </c>
      <c r="D663" s="14">
        <v>12910</v>
      </c>
      <c r="E663" s="14">
        <v>12900</v>
      </c>
      <c r="F663" s="14">
        <f t="shared" si="25"/>
        <v>99.922540666150269</v>
      </c>
    </row>
    <row r="664" spans="1:6" ht="24" customHeight="1">
      <c r="A664" s="48"/>
      <c r="B664" s="5" t="s">
        <v>98</v>
      </c>
      <c r="C664" s="14">
        <v>0</v>
      </c>
      <c r="D664" s="14">
        <f>2612+12868.66+476.787</f>
        <v>15957.447</v>
      </c>
      <c r="E664" s="14">
        <f>2612+12868.66+476.787</f>
        <v>15957.447</v>
      </c>
      <c r="F664" s="14">
        <f t="shared" si="25"/>
        <v>100</v>
      </c>
    </row>
    <row r="665" spans="1:6" ht="23.25" customHeight="1">
      <c r="A665" s="48"/>
      <c r="B665" s="5" t="s">
        <v>23</v>
      </c>
      <c r="C665" s="14">
        <v>0</v>
      </c>
      <c r="D665" s="14">
        <v>5000</v>
      </c>
      <c r="E665" s="14">
        <v>5000</v>
      </c>
      <c r="F665" s="14">
        <f t="shared" si="25"/>
        <v>100</v>
      </c>
    </row>
    <row r="666" spans="1:6" ht="39" customHeight="1">
      <c r="A666" s="48"/>
      <c r="B666" s="5" t="s">
        <v>299</v>
      </c>
      <c r="C666" s="14">
        <v>0</v>
      </c>
      <c r="D666" s="14">
        <v>2172.6</v>
      </c>
      <c r="E666" s="14">
        <v>2172.6</v>
      </c>
      <c r="F666" s="14">
        <f t="shared" si="25"/>
        <v>100</v>
      </c>
    </row>
    <row r="667" spans="1:6" ht="39" customHeight="1">
      <c r="A667" s="48"/>
      <c r="B667" s="5" t="s">
        <v>302</v>
      </c>
      <c r="C667" s="14">
        <v>0</v>
      </c>
      <c r="D667" s="14">
        <v>645.6</v>
      </c>
      <c r="E667" s="14">
        <v>645.6</v>
      </c>
      <c r="F667" s="14">
        <f t="shared" si="25"/>
        <v>100</v>
      </c>
    </row>
    <row r="668" spans="1:6" ht="39" customHeight="1">
      <c r="A668" s="48"/>
      <c r="B668" s="5" t="s">
        <v>301</v>
      </c>
      <c r="C668" s="14">
        <v>0</v>
      </c>
      <c r="D668" s="14">
        <v>355.7</v>
      </c>
      <c r="E668" s="14">
        <v>355.7</v>
      </c>
      <c r="F668" s="14">
        <f t="shared" si="25"/>
        <v>100</v>
      </c>
    </row>
    <row r="669" spans="1:6" ht="39" customHeight="1">
      <c r="A669" s="48"/>
      <c r="B669" s="5" t="s">
        <v>300</v>
      </c>
      <c r="C669" s="14">
        <v>0</v>
      </c>
      <c r="D669" s="14">
        <v>559</v>
      </c>
      <c r="E669" s="14">
        <v>559</v>
      </c>
      <c r="F669" s="14">
        <f t="shared" si="25"/>
        <v>100</v>
      </c>
    </row>
    <row r="670" spans="1:6" ht="39" customHeight="1">
      <c r="A670" s="48"/>
      <c r="B670" s="5" t="s">
        <v>303</v>
      </c>
      <c r="C670" s="14">
        <v>0</v>
      </c>
      <c r="D670" s="14">
        <v>360.8</v>
      </c>
      <c r="E670" s="14">
        <v>360.8</v>
      </c>
      <c r="F670" s="14">
        <f t="shared" si="25"/>
        <v>100</v>
      </c>
    </row>
    <row r="671" spans="1:6" ht="39" customHeight="1">
      <c r="A671" s="49"/>
      <c r="B671" s="5" t="s">
        <v>304</v>
      </c>
      <c r="C671" s="14">
        <v>0</v>
      </c>
      <c r="D671" s="14">
        <v>147</v>
      </c>
      <c r="E671" s="14">
        <v>147</v>
      </c>
      <c r="F671" s="14">
        <f t="shared" si="25"/>
        <v>100</v>
      </c>
    </row>
    <row r="672" spans="1:6" ht="28.5" customHeight="1">
      <c r="A672" s="92" t="s">
        <v>76</v>
      </c>
      <c r="B672" s="73" t="s">
        <v>77</v>
      </c>
      <c r="C672" s="15">
        <v>0</v>
      </c>
      <c r="D672" s="15">
        <f>D673+D674</f>
        <v>84030</v>
      </c>
      <c r="E672" s="15">
        <f t="shared" ref="E672:F672" si="27">E673+E674</f>
        <v>84030</v>
      </c>
      <c r="F672" s="15">
        <f t="shared" si="27"/>
        <v>200</v>
      </c>
    </row>
    <row r="673" spans="1:6" ht="27.75" customHeight="1">
      <c r="A673" s="94"/>
      <c r="B673" s="5" t="s">
        <v>42</v>
      </c>
      <c r="C673" s="14">
        <v>0</v>
      </c>
      <c r="D673" s="14">
        <v>50418</v>
      </c>
      <c r="E673" s="14">
        <v>50418</v>
      </c>
      <c r="F673" s="14">
        <f t="shared" si="25"/>
        <v>100</v>
      </c>
    </row>
    <row r="674" spans="1:6" ht="24" customHeight="1">
      <c r="A674" s="98"/>
      <c r="B674" s="5" t="s">
        <v>48</v>
      </c>
      <c r="C674" s="14">
        <v>0</v>
      </c>
      <c r="D674" s="14">
        <v>33612</v>
      </c>
      <c r="E674" s="14">
        <v>33612</v>
      </c>
      <c r="F674" s="14">
        <f t="shared" si="25"/>
        <v>100</v>
      </c>
    </row>
    <row r="675" spans="1:6" ht="33" customHeight="1">
      <c r="A675" s="68" t="s">
        <v>107</v>
      </c>
      <c r="B675" s="73" t="s">
        <v>77</v>
      </c>
      <c r="C675" s="15">
        <f>SUM(C676:C704)</f>
        <v>5000000</v>
      </c>
      <c r="D675" s="15">
        <f t="shared" ref="D675" si="28">SUM(D676:D704)</f>
        <v>5000000</v>
      </c>
      <c r="E675" s="15">
        <f>SUM(E676:E704)</f>
        <v>5000000</v>
      </c>
      <c r="F675" s="15">
        <f t="shared" si="25"/>
        <v>100</v>
      </c>
    </row>
    <row r="676" spans="1:6" ht="18.75" customHeight="1">
      <c r="A676" s="68"/>
      <c r="B676" s="5" t="s">
        <v>108</v>
      </c>
      <c r="C676" s="14">
        <v>304719.40000000002</v>
      </c>
      <c r="D676" s="14">
        <f>C676</f>
        <v>304719.40000000002</v>
      </c>
      <c r="E676" s="14">
        <f>D676</f>
        <v>304719.40000000002</v>
      </c>
      <c r="F676" s="14">
        <f>E676/D676*100</f>
        <v>100</v>
      </c>
    </row>
    <row r="677" spans="1:6" ht="15.75" customHeight="1">
      <c r="A677" s="68"/>
      <c r="B677" s="5" t="s">
        <v>18</v>
      </c>
      <c r="C677" s="14">
        <v>157730.29999999999</v>
      </c>
      <c r="D677" s="14">
        <f t="shared" ref="D677:E704" si="29">C677</f>
        <v>157730.29999999999</v>
      </c>
      <c r="E677" s="14">
        <f t="shared" si="29"/>
        <v>157730.29999999999</v>
      </c>
      <c r="F677" s="14">
        <f>E677/D677*100</f>
        <v>100</v>
      </c>
    </row>
    <row r="678" spans="1:6" ht="15.75" customHeight="1">
      <c r="A678" s="68"/>
      <c r="B678" s="5" t="s">
        <v>41</v>
      </c>
      <c r="C678" s="14">
        <v>144313.70000000001</v>
      </c>
      <c r="D678" s="14">
        <f t="shared" si="29"/>
        <v>144313.70000000001</v>
      </c>
      <c r="E678" s="14">
        <f t="shared" si="29"/>
        <v>144313.70000000001</v>
      </c>
      <c r="F678" s="14">
        <f t="shared" si="25"/>
        <v>100</v>
      </c>
    </row>
    <row r="679" spans="1:6" ht="14.25" customHeight="1">
      <c r="A679" s="68"/>
      <c r="B679" s="5" t="s">
        <v>20</v>
      </c>
      <c r="C679" s="14">
        <v>126508.4</v>
      </c>
      <c r="D679" s="14">
        <f t="shared" si="29"/>
        <v>126508.4</v>
      </c>
      <c r="E679" s="14">
        <f t="shared" si="29"/>
        <v>126508.4</v>
      </c>
      <c r="F679" s="14">
        <f t="shared" si="25"/>
        <v>100</v>
      </c>
    </row>
    <row r="680" spans="1:6" ht="19.5" customHeight="1">
      <c r="A680" s="68"/>
      <c r="B680" s="5" t="s">
        <v>42</v>
      </c>
      <c r="C680" s="14">
        <v>134067.5</v>
      </c>
      <c r="D680" s="14">
        <f t="shared" si="29"/>
        <v>134067.5</v>
      </c>
      <c r="E680" s="14">
        <f t="shared" si="29"/>
        <v>134067.5</v>
      </c>
      <c r="F680" s="14">
        <f t="shared" si="25"/>
        <v>100</v>
      </c>
    </row>
    <row r="681" spans="1:6" ht="15.75" customHeight="1">
      <c r="A681" s="68"/>
      <c r="B681" s="5" t="s">
        <v>22</v>
      </c>
      <c r="C681" s="14">
        <v>325436.2</v>
      </c>
      <c r="D681" s="14">
        <f t="shared" si="29"/>
        <v>325436.2</v>
      </c>
      <c r="E681" s="14">
        <f t="shared" si="29"/>
        <v>325436.2</v>
      </c>
      <c r="F681" s="14">
        <f t="shared" si="25"/>
        <v>100</v>
      </c>
    </row>
    <row r="682" spans="1:6" ht="15.75" customHeight="1">
      <c r="A682" s="68"/>
      <c r="B682" s="5" t="s">
        <v>23</v>
      </c>
      <c r="C682" s="14">
        <v>106296</v>
      </c>
      <c r="D682" s="14">
        <f t="shared" si="29"/>
        <v>106296</v>
      </c>
      <c r="E682" s="14">
        <f t="shared" si="29"/>
        <v>106296</v>
      </c>
      <c r="F682" s="14">
        <f t="shared" si="25"/>
        <v>100</v>
      </c>
    </row>
    <row r="683" spans="1:6" ht="15.75" customHeight="1">
      <c r="A683" s="68"/>
      <c r="B683" s="5" t="s">
        <v>25</v>
      </c>
      <c r="C683" s="14">
        <v>191026.4</v>
      </c>
      <c r="D683" s="14">
        <f t="shared" si="29"/>
        <v>191026.4</v>
      </c>
      <c r="E683" s="14">
        <f t="shared" si="29"/>
        <v>191026.4</v>
      </c>
      <c r="F683" s="14">
        <f t="shared" si="25"/>
        <v>100</v>
      </c>
    </row>
    <row r="684" spans="1:6" ht="15.75" customHeight="1">
      <c r="A684" s="68"/>
      <c r="B684" s="5" t="s">
        <v>34</v>
      </c>
      <c r="C684" s="14">
        <v>163057.4</v>
      </c>
      <c r="D684" s="14">
        <f t="shared" si="29"/>
        <v>163057.4</v>
      </c>
      <c r="E684" s="14">
        <f t="shared" si="29"/>
        <v>163057.4</v>
      </c>
      <c r="F684" s="14">
        <f t="shared" si="25"/>
        <v>100</v>
      </c>
    </row>
    <row r="685" spans="1:6" ht="15.75" customHeight="1">
      <c r="A685" s="68"/>
      <c r="B685" s="5" t="s">
        <v>14</v>
      </c>
      <c r="C685" s="14">
        <v>94060.9</v>
      </c>
      <c r="D685" s="14">
        <f t="shared" si="29"/>
        <v>94060.9</v>
      </c>
      <c r="E685" s="14">
        <f t="shared" si="29"/>
        <v>94060.9</v>
      </c>
      <c r="F685" s="14">
        <f t="shared" si="25"/>
        <v>100</v>
      </c>
    </row>
    <row r="686" spans="1:6" ht="15.75" customHeight="1">
      <c r="A686" s="68"/>
      <c r="B686" s="5" t="s">
        <v>26</v>
      </c>
      <c r="C686" s="14">
        <v>207155</v>
      </c>
      <c r="D686" s="14">
        <f t="shared" si="29"/>
        <v>207155</v>
      </c>
      <c r="E686" s="14">
        <f t="shared" si="29"/>
        <v>207155</v>
      </c>
      <c r="F686" s="14">
        <f t="shared" si="25"/>
        <v>100</v>
      </c>
    </row>
    <row r="687" spans="1:6" ht="15.75" customHeight="1">
      <c r="A687" s="68"/>
      <c r="B687" s="5" t="s">
        <v>27</v>
      </c>
      <c r="C687" s="14">
        <v>115455.3</v>
      </c>
      <c r="D687" s="14">
        <f t="shared" si="29"/>
        <v>115455.3</v>
      </c>
      <c r="E687" s="14">
        <f t="shared" si="29"/>
        <v>115455.3</v>
      </c>
      <c r="F687" s="14">
        <f t="shared" si="25"/>
        <v>100</v>
      </c>
    </row>
    <row r="688" spans="1:6" ht="15.75" customHeight="1">
      <c r="A688" s="68"/>
      <c r="B688" s="5" t="s">
        <v>28</v>
      </c>
      <c r="C688" s="14">
        <v>222216.2</v>
      </c>
      <c r="D688" s="14">
        <f t="shared" si="29"/>
        <v>222216.2</v>
      </c>
      <c r="E688" s="14">
        <f t="shared" si="29"/>
        <v>222216.2</v>
      </c>
      <c r="F688" s="14">
        <f t="shared" si="25"/>
        <v>100</v>
      </c>
    </row>
    <row r="689" spans="1:6" ht="15.75" customHeight="1">
      <c r="A689" s="68"/>
      <c r="B689" s="5" t="s">
        <v>8</v>
      </c>
      <c r="C689" s="14">
        <v>187262</v>
      </c>
      <c r="D689" s="14">
        <f t="shared" si="29"/>
        <v>187262</v>
      </c>
      <c r="E689" s="14">
        <f t="shared" si="29"/>
        <v>187262</v>
      </c>
      <c r="F689" s="14">
        <f t="shared" si="25"/>
        <v>100</v>
      </c>
    </row>
    <row r="690" spans="1:6" ht="15.75" customHeight="1">
      <c r="A690" s="68"/>
      <c r="B690" s="5" t="s">
        <v>29</v>
      </c>
      <c r="C690" s="14">
        <v>167654.29999999999</v>
      </c>
      <c r="D690" s="14">
        <f t="shared" si="29"/>
        <v>167654.29999999999</v>
      </c>
      <c r="E690" s="14">
        <f t="shared" si="29"/>
        <v>167654.29999999999</v>
      </c>
      <c r="F690" s="14">
        <f t="shared" si="25"/>
        <v>100</v>
      </c>
    </row>
    <row r="691" spans="1:6" ht="15.75" customHeight="1">
      <c r="A691" s="68"/>
      <c r="B691" s="5" t="s">
        <v>30</v>
      </c>
      <c r="C691" s="14">
        <v>106512.2</v>
      </c>
      <c r="D691" s="14">
        <f t="shared" si="29"/>
        <v>106512.2</v>
      </c>
      <c r="E691" s="14">
        <f t="shared" si="29"/>
        <v>106512.2</v>
      </c>
      <c r="F691" s="14">
        <f t="shared" si="25"/>
        <v>100</v>
      </c>
    </row>
    <row r="692" spans="1:6" ht="15.75" customHeight="1">
      <c r="A692" s="68"/>
      <c r="B692" s="5" t="s">
        <v>31</v>
      </c>
      <c r="C692" s="14">
        <v>129357.2</v>
      </c>
      <c r="D692" s="14">
        <f t="shared" si="29"/>
        <v>129357.2</v>
      </c>
      <c r="E692" s="14">
        <f t="shared" si="29"/>
        <v>129357.2</v>
      </c>
      <c r="F692" s="14">
        <f t="shared" si="25"/>
        <v>100</v>
      </c>
    </row>
    <row r="693" spans="1:6" ht="15.75" customHeight="1">
      <c r="A693" s="68"/>
      <c r="B693" s="5" t="s">
        <v>32</v>
      </c>
      <c r="C693" s="14">
        <v>163283.9</v>
      </c>
      <c r="D693" s="14">
        <f t="shared" si="29"/>
        <v>163283.9</v>
      </c>
      <c r="E693" s="14">
        <f t="shared" si="29"/>
        <v>163283.9</v>
      </c>
      <c r="F693" s="14">
        <f t="shared" si="25"/>
        <v>100</v>
      </c>
    </row>
    <row r="694" spans="1:6" ht="15.75" customHeight="1">
      <c r="A694" s="68"/>
      <c r="B694" s="5" t="s">
        <v>7</v>
      </c>
      <c r="C694" s="14">
        <v>189912.9</v>
      </c>
      <c r="D694" s="14">
        <f t="shared" si="29"/>
        <v>189912.9</v>
      </c>
      <c r="E694" s="14">
        <f t="shared" si="29"/>
        <v>189912.9</v>
      </c>
      <c r="F694" s="14">
        <f t="shared" si="25"/>
        <v>100</v>
      </c>
    </row>
    <row r="695" spans="1:6" ht="15.75" customHeight="1">
      <c r="A695" s="68"/>
      <c r="B695" s="5" t="s">
        <v>5</v>
      </c>
      <c r="C695" s="14">
        <v>103859.6</v>
      </c>
      <c r="D695" s="14">
        <f t="shared" si="29"/>
        <v>103859.6</v>
      </c>
      <c r="E695" s="14">
        <f t="shared" si="29"/>
        <v>103859.6</v>
      </c>
      <c r="F695" s="14">
        <f t="shared" si="25"/>
        <v>100</v>
      </c>
    </row>
    <row r="696" spans="1:6" ht="15.75" customHeight="1">
      <c r="A696" s="68"/>
      <c r="B696" s="5" t="s">
        <v>6</v>
      </c>
      <c r="C696" s="14">
        <v>173935.4</v>
      </c>
      <c r="D696" s="14">
        <f t="shared" si="29"/>
        <v>173935.4</v>
      </c>
      <c r="E696" s="14">
        <f t="shared" si="29"/>
        <v>173935.4</v>
      </c>
      <c r="F696" s="14">
        <f t="shared" si="25"/>
        <v>100</v>
      </c>
    </row>
    <row r="697" spans="1:6" ht="15.75" customHeight="1">
      <c r="A697" s="68"/>
      <c r="B697" s="5" t="s">
        <v>111</v>
      </c>
      <c r="C697" s="14">
        <v>199946.9</v>
      </c>
      <c r="D697" s="14">
        <f t="shared" si="29"/>
        <v>199946.9</v>
      </c>
      <c r="E697" s="14">
        <f t="shared" si="29"/>
        <v>199946.9</v>
      </c>
      <c r="F697" s="14">
        <f t="shared" si="25"/>
        <v>100</v>
      </c>
    </row>
    <row r="698" spans="1:6" ht="15.75" customHeight="1">
      <c r="A698" s="68"/>
      <c r="B698" s="5" t="s">
        <v>10</v>
      </c>
      <c r="C698" s="14">
        <v>159195.20000000001</v>
      </c>
      <c r="D698" s="14">
        <f t="shared" si="29"/>
        <v>159195.20000000001</v>
      </c>
      <c r="E698" s="14">
        <f t="shared" si="29"/>
        <v>159195.20000000001</v>
      </c>
      <c r="F698" s="14">
        <f t="shared" si="25"/>
        <v>100</v>
      </c>
    </row>
    <row r="699" spans="1:6" ht="15.75" customHeight="1">
      <c r="A699" s="68"/>
      <c r="B699" s="5" t="s">
        <v>15</v>
      </c>
      <c r="C699" s="14">
        <v>218722.4</v>
      </c>
      <c r="D699" s="14">
        <f t="shared" si="29"/>
        <v>218722.4</v>
      </c>
      <c r="E699" s="14">
        <f t="shared" si="29"/>
        <v>218722.4</v>
      </c>
      <c r="F699" s="14">
        <f t="shared" si="25"/>
        <v>100</v>
      </c>
    </row>
    <row r="700" spans="1:6" ht="15.75" customHeight="1">
      <c r="A700" s="68"/>
      <c r="B700" s="5" t="s">
        <v>3</v>
      </c>
      <c r="C700" s="14">
        <v>252220.2</v>
      </c>
      <c r="D700" s="14">
        <f t="shared" si="29"/>
        <v>252220.2</v>
      </c>
      <c r="E700" s="14">
        <f t="shared" si="29"/>
        <v>252220.2</v>
      </c>
      <c r="F700" s="14">
        <f t="shared" si="25"/>
        <v>100</v>
      </c>
    </row>
    <row r="701" spans="1:6" ht="15.75" customHeight="1">
      <c r="A701" s="68"/>
      <c r="B701" s="5" t="s">
        <v>16</v>
      </c>
      <c r="C701" s="14">
        <v>416584.3</v>
      </c>
      <c r="D701" s="14">
        <f t="shared" si="29"/>
        <v>416584.3</v>
      </c>
      <c r="E701" s="14">
        <f t="shared" si="29"/>
        <v>416584.3</v>
      </c>
      <c r="F701" s="14">
        <f t="shared" si="25"/>
        <v>100</v>
      </c>
    </row>
    <row r="702" spans="1:6" ht="15.75" customHeight="1">
      <c r="A702" s="68"/>
      <c r="B702" s="5" t="s">
        <v>39</v>
      </c>
      <c r="C702" s="14">
        <v>125252.9</v>
      </c>
      <c r="D702" s="14">
        <f t="shared" si="29"/>
        <v>125252.9</v>
      </c>
      <c r="E702" s="14">
        <f t="shared" si="29"/>
        <v>125252.9</v>
      </c>
      <c r="F702" s="14">
        <f t="shared" si="25"/>
        <v>100</v>
      </c>
    </row>
    <row r="703" spans="1:6" ht="15.75" customHeight="1">
      <c r="A703" s="68"/>
      <c r="B703" s="5" t="s">
        <v>112</v>
      </c>
      <c r="C703" s="14">
        <v>67892.5</v>
      </c>
      <c r="D703" s="14">
        <f t="shared" si="29"/>
        <v>67892.5</v>
      </c>
      <c r="E703" s="14">
        <f t="shared" si="29"/>
        <v>67892.5</v>
      </c>
      <c r="F703" s="14">
        <f t="shared" si="25"/>
        <v>100</v>
      </c>
    </row>
    <row r="704" spans="1:6" ht="15.75" customHeight="1">
      <c r="A704" s="68"/>
      <c r="B704" s="5" t="s">
        <v>113</v>
      </c>
      <c r="C704" s="14">
        <v>46365.4</v>
      </c>
      <c r="D704" s="14">
        <f t="shared" si="29"/>
        <v>46365.4</v>
      </c>
      <c r="E704" s="14">
        <f t="shared" si="29"/>
        <v>46365.4</v>
      </c>
      <c r="F704" s="14">
        <f t="shared" si="25"/>
        <v>100</v>
      </c>
    </row>
    <row r="705" spans="1:6" ht="36" customHeight="1">
      <c r="A705" s="47" t="s">
        <v>295</v>
      </c>
      <c r="B705" s="107" t="s">
        <v>4</v>
      </c>
      <c r="C705" s="15">
        <v>47000</v>
      </c>
      <c r="D705" s="15">
        <f>SUM(D706:D732)</f>
        <v>47000</v>
      </c>
      <c r="E705" s="15">
        <f>SUM(E706:E732)</f>
        <v>45431.8</v>
      </c>
      <c r="F705" s="14">
        <f>E705/D705*100</f>
        <v>96.663404255319151</v>
      </c>
    </row>
    <row r="706" spans="1:6" ht="15">
      <c r="A706" s="108"/>
      <c r="B706" s="5" t="s">
        <v>290</v>
      </c>
      <c r="C706" s="14"/>
      <c r="D706" s="14">
        <v>9000</v>
      </c>
      <c r="E706" s="14">
        <v>9000</v>
      </c>
      <c r="F706" s="14">
        <f>E706/D706*100</f>
        <v>100</v>
      </c>
    </row>
    <row r="707" spans="1:6" ht="15">
      <c r="A707" s="108"/>
      <c r="B707" s="5" t="s">
        <v>291</v>
      </c>
      <c r="C707" s="14"/>
      <c r="D707" s="14">
        <v>5590</v>
      </c>
      <c r="E707" s="14">
        <v>5590</v>
      </c>
      <c r="F707" s="14">
        <f t="shared" ref="F707:F732" si="30">E707/D707*100</f>
        <v>100</v>
      </c>
    </row>
    <row r="708" spans="1:6" ht="15">
      <c r="A708" s="108"/>
      <c r="B708" s="5" t="s">
        <v>292</v>
      </c>
      <c r="C708" s="14"/>
      <c r="D708" s="14">
        <v>1900</v>
      </c>
      <c r="E708" s="14">
        <v>1900</v>
      </c>
      <c r="F708" s="14">
        <f t="shared" si="30"/>
        <v>100</v>
      </c>
    </row>
    <row r="709" spans="1:6" ht="15">
      <c r="A709" s="108"/>
      <c r="B709" s="5" t="s">
        <v>86</v>
      </c>
      <c r="C709" s="14"/>
      <c r="D709" s="14">
        <v>2250</v>
      </c>
      <c r="E709" s="14">
        <v>2250</v>
      </c>
      <c r="F709" s="14">
        <f t="shared" si="30"/>
        <v>100</v>
      </c>
    </row>
    <row r="710" spans="1:6" ht="15">
      <c r="A710" s="108"/>
      <c r="B710" s="5" t="s">
        <v>288</v>
      </c>
      <c r="C710" s="14"/>
      <c r="D710" s="14">
        <v>4920</v>
      </c>
      <c r="E710" s="14">
        <v>4635</v>
      </c>
      <c r="F710" s="14">
        <f t="shared" si="30"/>
        <v>94.207317073170728</v>
      </c>
    </row>
    <row r="711" spans="1:6" ht="15">
      <c r="A711" s="108"/>
      <c r="B711" s="5" t="s">
        <v>293</v>
      </c>
      <c r="C711" s="14"/>
      <c r="D711" s="14">
        <v>6040</v>
      </c>
      <c r="E711" s="14">
        <v>6040</v>
      </c>
      <c r="F711" s="14">
        <f t="shared" si="30"/>
        <v>100</v>
      </c>
    </row>
    <row r="712" spans="1:6" ht="15">
      <c r="A712" s="108"/>
      <c r="B712" s="5" t="s">
        <v>289</v>
      </c>
      <c r="C712" s="14"/>
      <c r="D712" s="14">
        <v>970</v>
      </c>
      <c r="E712" s="14">
        <v>970</v>
      </c>
      <c r="F712" s="14">
        <f t="shared" si="30"/>
        <v>100</v>
      </c>
    </row>
    <row r="713" spans="1:6" ht="15">
      <c r="A713" s="108"/>
      <c r="B713" s="5" t="s">
        <v>294</v>
      </c>
      <c r="C713" s="14"/>
      <c r="D713" s="14">
        <v>800</v>
      </c>
      <c r="E713" s="14">
        <v>406.1</v>
      </c>
      <c r="F713" s="14">
        <f t="shared" si="30"/>
        <v>50.762500000000003</v>
      </c>
    </row>
    <row r="714" spans="1:6" ht="15">
      <c r="A714" s="108"/>
      <c r="B714" s="5" t="s">
        <v>59</v>
      </c>
      <c r="C714" s="14"/>
      <c r="D714" s="14">
        <v>600</v>
      </c>
      <c r="E714" s="14">
        <v>263.2</v>
      </c>
      <c r="F714" s="14">
        <f t="shared" si="30"/>
        <v>43.866666666666667</v>
      </c>
    </row>
    <row r="715" spans="1:6" ht="15">
      <c r="A715" s="108"/>
      <c r="B715" s="5" t="s">
        <v>25</v>
      </c>
      <c r="C715" s="14"/>
      <c r="D715" s="14">
        <v>800</v>
      </c>
      <c r="E715" s="14">
        <v>800</v>
      </c>
      <c r="F715" s="14">
        <f t="shared" si="30"/>
        <v>100</v>
      </c>
    </row>
    <row r="716" spans="1:6" ht="15">
      <c r="A716" s="108"/>
      <c r="B716" s="5" t="s">
        <v>34</v>
      </c>
      <c r="C716" s="14"/>
      <c r="D716" s="14">
        <v>600</v>
      </c>
      <c r="E716" s="14">
        <v>600</v>
      </c>
      <c r="F716" s="14">
        <f t="shared" si="30"/>
        <v>100</v>
      </c>
    </row>
    <row r="717" spans="1:6" ht="15">
      <c r="A717" s="108"/>
      <c r="B717" s="5" t="s">
        <v>14</v>
      </c>
      <c r="C717" s="14"/>
      <c r="D717" s="14">
        <v>1700</v>
      </c>
      <c r="E717" s="14">
        <v>1700</v>
      </c>
      <c r="F717" s="14">
        <f t="shared" si="30"/>
        <v>100</v>
      </c>
    </row>
    <row r="718" spans="1:6" ht="15">
      <c r="A718" s="108"/>
      <c r="B718" s="5" t="s">
        <v>26</v>
      </c>
      <c r="C718" s="14"/>
      <c r="D718" s="14">
        <v>1100</v>
      </c>
      <c r="E718" s="14">
        <v>900</v>
      </c>
      <c r="F718" s="14">
        <f t="shared" si="30"/>
        <v>81.818181818181827</v>
      </c>
    </row>
    <row r="719" spans="1:6" ht="15">
      <c r="A719" s="108"/>
      <c r="B719" s="5" t="s">
        <v>27</v>
      </c>
      <c r="C719" s="14"/>
      <c r="D719" s="14">
        <v>900</v>
      </c>
      <c r="E719" s="14">
        <v>855</v>
      </c>
      <c r="F719" s="14">
        <f t="shared" si="30"/>
        <v>95</v>
      </c>
    </row>
    <row r="720" spans="1:6" ht="15">
      <c r="A720" s="108"/>
      <c r="B720" s="5" t="s">
        <v>28</v>
      </c>
      <c r="C720" s="14"/>
      <c r="D720" s="14">
        <v>700</v>
      </c>
      <c r="E720" s="14">
        <v>700</v>
      </c>
      <c r="F720" s="14">
        <f t="shared" si="30"/>
        <v>100</v>
      </c>
    </row>
    <row r="721" spans="1:6" ht="15">
      <c r="A721" s="108"/>
      <c r="B721" s="5" t="s">
        <v>8</v>
      </c>
      <c r="C721" s="14"/>
      <c r="D721" s="14">
        <v>880</v>
      </c>
      <c r="E721" s="14">
        <v>880</v>
      </c>
      <c r="F721" s="14">
        <f t="shared" si="30"/>
        <v>100</v>
      </c>
    </row>
    <row r="722" spans="1:6" ht="15">
      <c r="A722" s="108"/>
      <c r="B722" s="5" t="s">
        <v>29</v>
      </c>
      <c r="C722" s="14"/>
      <c r="D722" s="14">
        <v>700</v>
      </c>
      <c r="E722" s="14">
        <v>700</v>
      </c>
      <c r="F722" s="14">
        <f t="shared" si="30"/>
        <v>100</v>
      </c>
    </row>
    <row r="723" spans="1:6" ht="15">
      <c r="A723" s="108"/>
      <c r="B723" s="5" t="s">
        <v>30</v>
      </c>
      <c r="C723" s="14"/>
      <c r="D723" s="14">
        <v>900</v>
      </c>
      <c r="E723" s="14">
        <v>900</v>
      </c>
      <c r="F723" s="14">
        <f t="shared" si="30"/>
        <v>100</v>
      </c>
    </row>
    <row r="724" spans="1:6" ht="15">
      <c r="A724" s="108"/>
      <c r="B724" s="5" t="s">
        <v>31</v>
      </c>
      <c r="C724" s="14"/>
      <c r="D724" s="14">
        <v>600</v>
      </c>
      <c r="E724" s="14">
        <v>600</v>
      </c>
      <c r="F724" s="14">
        <f t="shared" si="30"/>
        <v>100</v>
      </c>
    </row>
    <row r="725" spans="1:6" ht="15">
      <c r="A725" s="108"/>
      <c r="B725" s="5" t="s">
        <v>7</v>
      </c>
      <c r="C725" s="14"/>
      <c r="D725" s="14">
        <v>700</v>
      </c>
      <c r="E725" s="14">
        <v>700</v>
      </c>
      <c r="F725" s="14">
        <f t="shared" si="30"/>
        <v>100</v>
      </c>
    </row>
    <row r="726" spans="1:6" ht="15">
      <c r="A726" s="108"/>
      <c r="B726" s="5" t="s">
        <v>5</v>
      </c>
      <c r="C726" s="14"/>
      <c r="D726" s="14">
        <v>700</v>
      </c>
      <c r="E726" s="14">
        <v>638.1</v>
      </c>
      <c r="F726" s="14">
        <f t="shared" si="30"/>
        <v>91.157142857142858</v>
      </c>
    </row>
    <row r="727" spans="1:6" ht="15">
      <c r="A727" s="108"/>
      <c r="B727" s="5" t="s">
        <v>6</v>
      </c>
      <c r="C727" s="14"/>
      <c r="D727" s="14">
        <v>600</v>
      </c>
      <c r="E727" s="14">
        <v>600</v>
      </c>
      <c r="F727" s="14">
        <f t="shared" si="30"/>
        <v>100</v>
      </c>
    </row>
    <row r="728" spans="1:6" ht="15">
      <c r="A728" s="108"/>
      <c r="B728" s="5" t="s">
        <v>9</v>
      </c>
      <c r="C728" s="14"/>
      <c r="D728" s="14">
        <v>700</v>
      </c>
      <c r="E728" s="14">
        <v>700</v>
      </c>
      <c r="F728" s="14">
        <f t="shared" si="30"/>
        <v>100</v>
      </c>
    </row>
    <row r="729" spans="1:6" ht="15">
      <c r="A729" s="108"/>
      <c r="B729" s="5" t="s">
        <v>10</v>
      </c>
      <c r="C729" s="14"/>
      <c r="D729" s="14">
        <v>780</v>
      </c>
      <c r="E729" s="14">
        <v>780</v>
      </c>
      <c r="F729" s="14">
        <f t="shared" si="30"/>
        <v>100</v>
      </c>
    </row>
    <row r="730" spans="1:6" ht="15">
      <c r="A730" s="108"/>
      <c r="B730" s="5" t="s">
        <v>15</v>
      </c>
      <c r="C730" s="14"/>
      <c r="D730" s="14">
        <v>870</v>
      </c>
      <c r="E730" s="14">
        <v>772.5</v>
      </c>
      <c r="F730" s="14">
        <f t="shared" si="30"/>
        <v>88.793103448275872</v>
      </c>
    </row>
    <row r="731" spans="1:6" ht="15">
      <c r="A731" s="108"/>
      <c r="B731" s="5" t="s">
        <v>3</v>
      </c>
      <c r="C731" s="14"/>
      <c r="D731" s="14">
        <v>1100</v>
      </c>
      <c r="E731" s="14">
        <v>1100</v>
      </c>
      <c r="F731" s="14">
        <f t="shared" si="30"/>
        <v>100</v>
      </c>
    </row>
    <row r="732" spans="1:6" ht="15">
      <c r="A732" s="109"/>
      <c r="B732" s="5" t="s">
        <v>39</v>
      </c>
      <c r="C732" s="14"/>
      <c r="D732" s="14">
        <v>600</v>
      </c>
      <c r="E732" s="14">
        <v>451.9</v>
      </c>
      <c r="F732" s="14">
        <f t="shared" si="30"/>
        <v>75.316666666666663</v>
      </c>
    </row>
    <row r="733" spans="1:6" ht="27" customHeight="1">
      <c r="A733" s="47" t="s">
        <v>235</v>
      </c>
      <c r="B733" s="9" t="s">
        <v>4</v>
      </c>
      <c r="C733" s="15">
        <v>0</v>
      </c>
      <c r="D733" s="15">
        <v>6300</v>
      </c>
      <c r="E733" s="15">
        <v>6300</v>
      </c>
      <c r="F733" s="15">
        <f t="shared" ref="F733:F737" si="31">E733/D733*100</f>
        <v>100</v>
      </c>
    </row>
    <row r="734" spans="1:6" ht="31.5" customHeight="1">
      <c r="A734" s="49"/>
      <c r="B734" s="102" t="s">
        <v>227</v>
      </c>
      <c r="C734" s="14">
        <v>0</v>
      </c>
      <c r="D734" s="14">
        <v>6300</v>
      </c>
      <c r="E734" s="14">
        <v>6300</v>
      </c>
      <c r="F734" s="14">
        <f t="shared" si="31"/>
        <v>100</v>
      </c>
    </row>
    <row r="735" spans="1:6" ht="31.5" customHeight="1">
      <c r="A735" s="47" t="s">
        <v>270</v>
      </c>
      <c r="B735" s="9" t="s">
        <v>4</v>
      </c>
      <c r="C735" s="15">
        <v>0</v>
      </c>
      <c r="D735" s="15">
        <v>2305.9</v>
      </c>
      <c r="E735" s="15">
        <f>E736+E737</f>
        <v>2305.88</v>
      </c>
      <c r="F735" s="15">
        <f t="shared" si="31"/>
        <v>99.999132659699029</v>
      </c>
    </row>
    <row r="736" spans="1:6" ht="42.75" customHeight="1">
      <c r="A736" s="48"/>
      <c r="B736" s="110" t="s">
        <v>306</v>
      </c>
      <c r="C736" s="14">
        <v>0</v>
      </c>
      <c r="D736" s="14">
        <v>1204.05</v>
      </c>
      <c r="E736" s="14">
        <v>1204.05</v>
      </c>
      <c r="F736" s="14">
        <f t="shared" si="31"/>
        <v>100</v>
      </c>
    </row>
    <row r="737" spans="1:6" ht="45" customHeight="1">
      <c r="A737" s="49"/>
      <c r="B737" s="111" t="s">
        <v>307</v>
      </c>
      <c r="C737" s="14">
        <v>0</v>
      </c>
      <c r="D737" s="14">
        <v>1101.83</v>
      </c>
      <c r="E737" s="14">
        <v>1101.83</v>
      </c>
      <c r="F737" s="14">
        <f t="shared" si="31"/>
        <v>100</v>
      </c>
    </row>
    <row r="738" spans="1:6" ht="30" customHeight="1">
      <c r="A738" s="23"/>
      <c r="B738" s="24" t="s">
        <v>114</v>
      </c>
      <c r="C738" s="15">
        <f>C735+C733+C705+C675+C641+C586+C576+C569+C565+C547+C543+C536+C530+C522+C519+C516+C491+C448+C366+C361+C348+C344+C342+C257+C214+C194+C190+C180+C161+C131+C101+C92+C88+C78+C67+C41+C39+C37+C32+C30+C26+C23+C16+C14+C12+C6+C672</f>
        <v>7433487.4800000004</v>
      </c>
      <c r="D738" s="15">
        <f>D735+D733+D705+D675+D641+D586+D576+D569+D565+D547+D543+D536+D530+D522+D519+D516+D491+D448+D366+D361+D348+D344+D342+D257+D214+D194+D190+D180+D161+D131+D101+D92+D88+D78+D67+D41+D39+D37+D32+D30+D26+D23+D16+D14+D12+D6+D672+D346</f>
        <v>9519611.1482199989</v>
      </c>
      <c r="E738" s="15">
        <f>E735+E733+E705+E675+E641+E586+E576+E569+E565+E547+E543+E536+E530+E522+E519+E516+E491+E448+E366+E361+E348+E344+E342+E257+E214+E194+E190+E180+E161+E131+E101+E92+E88+E78+E67+E41+E39+E37+E32+E30+E26+E23+E16+E14+E12+E6+E672+E346+0.3</f>
        <v>9208541.3869200014</v>
      </c>
      <c r="F738" s="15">
        <f t="shared" ref="F738" si="32">E738/D738*100</f>
        <v>96.73232701991023</v>
      </c>
    </row>
  </sheetData>
  <customSheetViews>
    <customSheetView guid="{C041FF63-0D8D-43C4-9D40-2C03877A864D}" showPageBreaks="1" hiddenRows="1" topLeftCell="A678">
      <selection activeCell="A697" sqref="A697:A724"/>
      <pageMargins left="0.23622047244094491" right="0.23622047244094491" top="0.26" bottom="0.24" header="0.31496062992125984" footer="0.31496062992125984"/>
      <pageSetup paperSize="9" scale="80" orientation="portrait" r:id="rId1"/>
    </customSheetView>
    <customSheetView guid="{7BC324EE-07C8-4770-AD7C-AEB7E2A19937}" showPageBreaks="1" hiddenColumns="1" topLeftCell="A361">
      <selection activeCell="A346" sqref="A346:A347"/>
      <pageMargins left="0.23622047244094491" right="0.23622047244094491" top="0.26" bottom="0.24" header="0.31496062992125984" footer="0.31496062992125984"/>
      <pageSetup paperSize="9" scale="80" orientation="portrait" r:id="rId2"/>
    </customSheetView>
    <customSheetView guid="{8C3BA119-A707-42F8-BE65-CDF587C721A8}" showPageBreaks="1" topLeftCell="A482">
      <selection activeCell="D424" sqref="D424"/>
      <pageMargins left="0.23622047244094491" right="0.23622047244094491" top="0.26" bottom="0.24" header="0.31496062992125984" footer="0.31496062992125984"/>
      <pageSetup paperSize="9" scale="80" orientation="portrait" r:id="rId3"/>
    </customSheetView>
    <customSheetView guid="{EB55444F-364E-47B4-B323-0545A80FA19D}" hiddenRows="1" topLeftCell="A598">
      <selection activeCell="E611" sqref="E611"/>
      <pageMargins left="0.23622047244094491" right="0.23622047244094491" top="0.26" bottom="0.24" header="0.31496062992125984" footer="0.31496062992125984"/>
      <pageSetup paperSize="9" scale="80" orientation="portrait" r:id="rId4"/>
    </customSheetView>
    <customSheetView guid="{BB359E96-C16A-4C8C-A79E-3B38F723FEE0}" showPageBreaks="1" topLeftCell="A589">
      <selection activeCell="H567" sqref="H567"/>
      <pageMargins left="0.24" right="0.24" top="0.33" bottom="0.36" header="0.31496062992125984" footer="0.31496062992125984"/>
      <pageSetup paperSize="9" scale="80" orientation="portrait" r:id="rId5"/>
    </customSheetView>
    <customSheetView guid="{F007715D-4B5E-423F-B097-6991D4CEC053}" showPageBreaks="1" showAutoFilter="1" topLeftCell="A94">
      <selection activeCell="H108" sqref="H108"/>
      <pageMargins left="0.24" right="0.24" top="0.33" bottom="0.36" header="0.31496062992125984" footer="0.31496062992125984"/>
      <pageSetup paperSize="9" scale="80" orientation="portrait" r:id="rId6"/>
      <autoFilter ref="B1:B340"/>
    </customSheetView>
    <customSheetView guid="{65B22993-E9DB-4616-A88D-3874017FF32A}" showPageBreaks="1">
      <pane xSplit="1" ySplit="5" topLeftCell="C206" activePane="bottomRight" state="frozen"/>
      <selection pane="bottomRight" activeCell="G279" sqref="G279"/>
      <pageMargins left="0.23622047244094491" right="0.23622047244094491" top="0.26" bottom="0.24" header="0.31496062992125984" footer="0.31496062992125984"/>
      <pageSetup paperSize="9" scale="80" orientation="portrait" r:id="rId7"/>
    </customSheetView>
    <customSheetView guid="{F4FF6A8E-02E5-4811-BC97-509F56906F1A}" showPageBreaks="1">
      <pane xSplit="1" ySplit="5" topLeftCell="B262" activePane="bottomRight" state="frozen"/>
      <selection pane="bottomRight" activeCell="C275" sqref="C275"/>
      <pageMargins left="0.24" right="0.24" top="0.33" bottom="0.36" header="0.31496062992125984" footer="0.31496062992125984"/>
      <pageSetup paperSize="0" scale="80" orientation="portrait" r:id="rId8"/>
    </customSheetView>
    <customSheetView guid="{F4D5261B-942E-48AE-8AD1-806AABB06D21}" showPageBreaks="1">
      <pane ySplit="5" topLeftCell="A90" activePane="bottomLeft" state="frozen"/>
      <selection pane="bottomLeft" activeCell="F119" sqref="F119"/>
      <pageMargins left="0.23622047244094491" right="0.23622047244094491" top="0.26" bottom="0.24" header="0.31496062992125984" footer="0.31496062992125984"/>
      <pageSetup paperSize="9" scale="80" orientation="portrait" r:id="rId9"/>
    </customSheetView>
    <customSheetView guid="{C74E844E-814D-4129-B3F6-CD1F71DCA4EC}" showPageBreaks="1" topLeftCell="A94">
      <selection activeCell="D112" sqref="D112"/>
      <pageMargins left="0.23622047244094491" right="0.23622047244094491" top="0.26" bottom="0.24" header="0.31496062992125984" footer="0.31496062992125984"/>
      <pageSetup paperSize="0" scale="80" orientation="portrait" r:id="rId10"/>
    </customSheetView>
    <customSheetView guid="{6864894A-CAC0-46C0-9EDA-81D440B33CA2}" showPageBreaks="1">
      <selection activeCell="J301" sqref="J301"/>
      <pageMargins left="0.23622047244094491" right="0.23622047244094491" top="0.26" bottom="0.24" header="0.31496062992125984" footer="0.31496062992125984"/>
      <pageSetup paperSize="0" scale="80" orientation="portrait" r:id="rId11"/>
    </customSheetView>
    <customSheetView guid="{641E2932-60E0-4E65-86CA-E6561F5453E2}" showPageBreaks="1" topLeftCell="A246">
      <selection activeCell="I272" sqref="I272"/>
      <pageMargins left="0.23622047244094491" right="0.23622047244094491" top="0.26" bottom="0.24" header="0.31496062992125984" footer="0.31496062992125984"/>
      <pageSetup paperSize="0" scale="80" orientation="portrait" r:id="rId12"/>
    </customSheetView>
    <customSheetView guid="{2E7039EA-07A4-4251-8243-4172EB5D1B54}" topLeftCell="A147">
      <selection activeCell="G153" sqref="G153"/>
      <pageMargins left="0.23622047244094491" right="0.23622047244094491" top="0.26" bottom="0.24" header="0.31496062992125984" footer="0.31496062992125984"/>
      <pageSetup paperSize="9" scale="80" orientation="portrait" r:id="rId13"/>
    </customSheetView>
    <customSheetView guid="{3BE919C3-C56E-4F57-A83D-715A2402E211}" showPageBreaks="1">
      <pane xSplit="1" ySplit="5" topLeftCell="B84" activePane="bottomRight" state="frozen"/>
      <selection pane="bottomRight" activeCell="F189" sqref="F189"/>
      <pageMargins left="0.23622047244094491" right="0.23622047244094491" top="0.26" bottom="0.24" header="0.31496062992125984" footer="0.31496062992125984"/>
      <pageSetup paperSize="9" scale="80" orientation="portrait" r:id="rId14"/>
    </customSheetView>
    <customSheetView guid="{1089140B-E957-4B3E-BF2D-58E6B5F9500A}" scale="120" showPageBreaks="1" topLeftCell="A301">
      <selection sqref="A1:XFD311"/>
      <pageMargins left="0.23622047244094491" right="0.23622047244094491" top="0.26" bottom="0.24" header="0.31496062992125984" footer="0.31496062992125984"/>
      <pageSetup paperSize="9" scale="80" orientation="portrait" r:id="rId15"/>
    </customSheetView>
    <customSheetView guid="{0A79DAF8-F5B0-4F72-9A49-22B44602187E}" scale="80" showPageBreaks="1" showAutoFilter="1">
      <pane xSplit="1" ySplit="5" topLeftCell="B466" activePane="bottomRight" state="frozen"/>
      <selection pane="bottomRight" activeCell="C475" sqref="C475"/>
      <pageMargins left="0.24" right="0.24" top="0.33" bottom="0.36" header="0.31496062992125984" footer="0.31496062992125984"/>
      <pageSetup paperSize="9" scale="80" orientation="portrait" r:id="rId16"/>
      <autoFilter ref="B1:B603"/>
    </customSheetView>
    <customSheetView guid="{F5C67306-CF43-4AE3-8BC7-F2213528D85B}">
      <pane xSplit="1" ySplit="5" topLeftCell="B78" activePane="bottomRight" state="frozen"/>
      <selection pane="bottomRight" activeCell="E91" sqref="E91"/>
      <pageMargins left="0.24" right="0.24" top="0.33" bottom="0.36" header="0.31496062992125984" footer="0.31496062992125984"/>
      <pageSetup paperSize="9" scale="80" orientation="portrait" r:id="rId17"/>
    </customSheetView>
    <customSheetView guid="{F9E23B80-6445-4854-989E-691C4E7FA631}">
      <selection activeCell="D12" sqref="D12"/>
      <pageMargins left="0.24" right="0.24" top="0.33" bottom="0.36" header="0.31496062992125984" footer="0.31496062992125984"/>
      <pageSetup paperSize="9" scale="80" orientation="portrait" r:id="rId18"/>
    </customSheetView>
    <customSheetView guid="{245C80F8-456A-4769-BC79-4B20EC553C0C}" showPageBreaks="1" fitToPage="1" topLeftCell="A577">
      <selection activeCell="A550" sqref="A550:A603"/>
      <pageMargins left="0.24" right="0.24" top="0.33" bottom="0.36" header="0.31496062992125984" footer="0.31496062992125984"/>
      <pageSetup paperSize="9" scale="54" fitToHeight="0" orientation="portrait" r:id="rId19"/>
    </customSheetView>
    <customSheetView guid="{5BB113FE-6DD0-49CC-9392-D4FE473FE839}" showPageBreaks="1" hiddenRows="1" topLeftCell="A706">
      <selection activeCell="G717" sqref="G717"/>
      <pageMargins left="0.23622047244094491" right="0.23622047244094491" top="0.26" bottom="0.24" header="0.31496062992125984" footer="0.31496062992125984"/>
      <pageSetup paperSize="9" scale="80" orientation="portrait" r:id="rId20"/>
    </customSheetView>
  </customSheetViews>
  <mergeCells count="51">
    <mergeCell ref="A735:A737"/>
    <mergeCell ref="A705:A732"/>
    <mergeCell ref="A342:A343"/>
    <mergeCell ref="A733:A734"/>
    <mergeCell ref="A675:A704"/>
    <mergeCell ref="A361:A365"/>
    <mergeCell ref="A547:A564"/>
    <mergeCell ref="A565:A568"/>
    <mergeCell ref="A569:A575"/>
    <mergeCell ref="A516:A518"/>
    <mergeCell ref="A519:A521"/>
    <mergeCell ref="A522:A529"/>
    <mergeCell ref="A530:A535"/>
    <mergeCell ref="A536:A542"/>
    <mergeCell ref="A543:A546"/>
    <mergeCell ref="A672:A674"/>
    <mergeCell ref="A641:A671"/>
    <mergeCell ref="A1:B1"/>
    <mergeCell ref="A3:E3"/>
    <mergeCell ref="A2:F2"/>
    <mergeCell ref="A92:A100"/>
    <mergeCell ref="A88:A91"/>
    <mergeCell ref="A32:A36"/>
    <mergeCell ref="A30:A31"/>
    <mergeCell ref="A67:A77"/>
    <mergeCell ref="A41:A66"/>
    <mergeCell ref="A6:A11"/>
    <mergeCell ref="A16:A22"/>
    <mergeCell ref="A23:A25"/>
    <mergeCell ref="A26:A29"/>
    <mergeCell ref="A37:A38"/>
    <mergeCell ref="A12:A13"/>
    <mergeCell ref="A14:A15"/>
    <mergeCell ref="A214:A256"/>
    <mergeCell ref="A257:A341"/>
    <mergeCell ref="A344:A345"/>
    <mergeCell ref="A39:A40"/>
    <mergeCell ref="A161:A179"/>
    <mergeCell ref="A131:A160"/>
    <mergeCell ref="A101:A130"/>
    <mergeCell ref="A180:A189"/>
    <mergeCell ref="A194:A213"/>
    <mergeCell ref="A78:A87"/>
    <mergeCell ref="A190:A193"/>
    <mergeCell ref="A576:A585"/>
    <mergeCell ref="A586:A640"/>
    <mergeCell ref="A346:A347"/>
    <mergeCell ref="A348:A360"/>
    <mergeCell ref="A366:A447"/>
    <mergeCell ref="A448:A490"/>
    <mergeCell ref="A491:A515"/>
  </mergeCells>
  <pageMargins left="0.66" right="0.23622047244094491" top="0.26" bottom="0.24" header="0.31496062992125984" footer="0.31496062992125984"/>
  <pageSetup paperSize="9" scale="80" orientation="portrait" r:id="rId2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01.10.2019</vt:lpstr>
      <vt:lpstr>'01.10.2019'!Заголовки_для_печати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</dc:creator>
  <cp:lastModifiedBy>Dozenko</cp:lastModifiedBy>
  <cp:lastPrinted>2020-01-22T08:12:22Z</cp:lastPrinted>
  <dcterms:created xsi:type="dcterms:W3CDTF">2017-05-31T07:52:48Z</dcterms:created>
  <dcterms:modified xsi:type="dcterms:W3CDTF">2020-01-22T08:14:54Z</dcterms:modified>
</cp:coreProperties>
</file>